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cuff01\Profili\agnese.rambaldini\Desktop\AGNESE A.A\DOCENTI\Grad. Interna\A.s. 2020.21\"/>
    </mc:Choice>
  </mc:AlternateContent>
  <xr:revisionPtr revIDLastSave="0" documentId="13_ncr:1_{8B83C910-6919-480D-B75B-5355A048779F}" xr6:coauthVersionLast="36" xr6:coauthVersionMax="36" xr10:uidLastSave="{00000000-0000-0000-0000-000000000000}"/>
  <bookViews>
    <workbookView xWindow="-105" yWindow="-105" windowWidth="23250" windowHeight="12570" activeTab="24" xr2:uid="{00000000-000D-0000-FFFF-FFFF00000000}"/>
  </bookViews>
  <sheets>
    <sheet name="A034" sheetId="4" r:id="rId1"/>
    <sheet name="A046" sheetId="5" r:id="rId2"/>
    <sheet name="A042" sheetId="3" r:id="rId3"/>
    <sheet name="A017" sheetId="27" r:id="rId4"/>
    <sheet name="A048" sheetId="13" r:id="rId5"/>
    <sheet name="A040" sheetId="8" r:id="rId6"/>
    <sheet name="A018" sheetId="28" r:id="rId7"/>
    <sheet name="A019" sheetId="30" r:id="rId8"/>
    <sheet name="A020" sheetId="9" r:id="rId9"/>
    <sheet name="A041" sheetId="19" r:id="rId10"/>
    <sheet name="A026" sheetId="1" r:id="rId11"/>
    <sheet name="A027" sheetId="26" r:id="rId12"/>
    <sheet name="A012" sheetId="2" r:id="rId13"/>
    <sheet name="A011" sheetId="25" r:id="rId14"/>
    <sheet name="A050" sheetId="11" r:id="rId15"/>
    <sheet name="A037" sheetId="15" r:id="rId16"/>
    <sheet name="AB24" sheetId="7" r:id="rId17"/>
    <sheet name="AD24" sheetId="32" r:id="rId18"/>
    <sheet name="AC24" sheetId="33" r:id="rId19"/>
    <sheet name="B015" sheetId="10" r:id="rId20"/>
    <sheet name="B003" sheetId="6" r:id="rId21"/>
    <sheet name="B012" sheetId="14" r:id="rId22"/>
    <sheet name="B016" sheetId="16" r:id="rId23"/>
    <sheet name="B017 " sheetId="12" r:id="rId24"/>
    <sheet name="SOSTEGNO" sheetId="22" r:id="rId25"/>
    <sheet name="Foglio4" sheetId="23" r:id="rId26"/>
    <sheet name="Foglio1" sheetId="31" r:id="rId27"/>
  </sheets>
  <calcPr calcId="191029"/>
</workbook>
</file>

<file path=xl/calcChain.xml><?xml version="1.0" encoding="utf-8"?>
<calcChain xmlns="http://schemas.openxmlformats.org/spreadsheetml/2006/main">
  <c r="Y18" i="22" l="1"/>
  <c r="T18" i="22"/>
  <c r="M18" i="22"/>
  <c r="J18" i="22"/>
  <c r="G18" i="22"/>
  <c r="E18" i="22"/>
  <c r="O18" i="22" s="1"/>
  <c r="AA18" i="22" s="1"/>
  <c r="E20" i="22"/>
  <c r="G20" i="22"/>
  <c r="J20" i="22"/>
  <c r="M20" i="22"/>
  <c r="T20" i="22"/>
  <c r="Y20" i="22"/>
  <c r="B18" i="22"/>
  <c r="B21" i="2"/>
  <c r="B22" i="2"/>
  <c r="B23" i="2" s="1"/>
  <c r="B24" i="2" s="1"/>
  <c r="Z21" i="2"/>
  <c r="U21" i="2"/>
  <c r="J21" i="2"/>
  <c r="E21" i="2"/>
  <c r="P21" i="2" s="1"/>
  <c r="AB21" i="2" s="1"/>
  <c r="O20" i="22" l="1"/>
  <c r="AA20" i="22" s="1"/>
  <c r="B17" i="2"/>
  <c r="B18" i="2" s="1"/>
  <c r="B19" i="2" s="1"/>
  <c r="B20" i="2" s="1"/>
  <c r="Z23" i="2"/>
  <c r="U23" i="2"/>
  <c r="J23" i="2"/>
  <c r="E23" i="2"/>
  <c r="P23" i="2" s="1"/>
  <c r="Z20" i="2"/>
  <c r="U20" i="2"/>
  <c r="J20" i="2"/>
  <c r="E20" i="2"/>
  <c r="B17" i="22"/>
  <c r="B19" i="22" s="1"/>
  <c r="B16" i="22"/>
  <c r="Y16" i="22"/>
  <c r="T16" i="22"/>
  <c r="M16" i="22"/>
  <c r="J16" i="22"/>
  <c r="G16" i="22"/>
  <c r="E16" i="22"/>
  <c r="Y15" i="22"/>
  <c r="T15" i="22"/>
  <c r="M15" i="22"/>
  <c r="J15" i="22"/>
  <c r="G15" i="22"/>
  <c r="E15" i="22"/>
  <c r="O15" i="22" s="1"/>
  <c r="AA15" i="22" s="1"/>
  <c r="Y17" i="22"/>
  <c r="T17" i="22"/>
  <c r="M17" i="22"/>
  <c r="J17" i="22"/>
  <c r="G17" i="22"/>
  <c r="E17" i="22"/>
  <c r="AB23" i="2" l="1"/>
  <c r="P20" i="2"/>
  <c r="AB20" i="2" s="1"/>
  <c r="O16" i="22"/>
  <c r="AA16" i="22" s="1"/>
  <c r="O17" i="22"/>
  <c r="AA17" i="22" s="1"/>
  <c r="B16" i="7"/>
  <c r="B17" i="7"/>
  <c r="B18" i="7" s="1"/>
  <c r="B19" i="7" s="1"/>
  <c r="B20" i="7" s="1"/>
  <c r="B21" i="7" s="1"/>
  <c r="B22" i="7" s="1"/>
  <c r="J16" i="12"/>
  <c r="P15" i="12"/>
  <c r="J15" i="12"/>
  <c r="G15" i="12"/>
  <c r="E15" i="12"/>
  <c r="B20" i="25"/>
  <c r="B21" i="25"/>
  <c r="B22" i="25" s="1"/>
  <c r="B23" i="25" s="1"/>
  <c r="AB15" i="12" l="1"/>
  <c r="B16" i="26"/>
  <c r="B17" i="26"/>
  <c r="B18" i="26" s="1"/>
  <c r="B19" i="26" s="1"/>
  <c r="B20" i="26" s="1"/>
  <c r="Z17" i="26"/>
  <c r="U17" i="26"/>
  <c r="O17" i="26"/>
  <c r="J17" i="26"/>
  <c r="G17" i="26"/>
  <c r="E17" i="26"/>
  <c r="P17" i="26" l="1"/>
  <c r="AB17" i="26" s="1"/>
  <c r="B14" i="1"/>
  <c r="B15" i="1" s="1"/>
  <c r="B16" i="1" s="1"/>
  <c r="B17" i="1" s="1"/>
  <c r="B18" i="1" s="1"/>
  <c r="B19" i="1" s="1"/>
  <c r="Z16" i="1"/>
  <c r="U16" i="1"/>
  <c r="O16" i="1"/>
  <c r="J16" i="1"/>
  <c r="G16" i="1"/>
  <c r="E16" i="1"/>
  <c r="P16" i="1" s="1"/>
  <c r="AB16" i="1" s="1"/>
  <c r="Z15" i="19"/>
  <c r="U15" i="19"/>
  <c r="O15" i="19"/>
  <c r="J15" i="19"/>
  <c r="G15" i="19"/>
  <c r="E15" i="19"/>
  <c r="Z16" i="9"/>
  <c r="U16" i="9"/>
  <c r="J16" i="9"/>
  <c r="E16" i="9"/>
  <c r="P16" i="9" s="1"/>
  <c r="AB16" i="9" s="1"/>
  <c r="B16" i="9"/>
  <c r="Z15" i="9"/>
  <c r="U15" i="9"/>
  <c r="J15" i="9"/>
  <c r="E15" i="9"/>
  <c r="P15" i="9" s="1"/>
  <c r="AB15" i="9" s="1"/>
  <c r="B15" i="9"/>
  <c r="P15" i="19" l="1"/>
  <c r="AB15" i="19" s="1"/>
  <c r="AC16" i="13" l="1"/>
  <c r="AC17" i="13"/>
  <c r="AC18" i="13"/>
  <c r="AC15" i="13"/>
  <c r="Z18" i="3"/>
  <c r="U18" i="3"/>
  <c r="O18" i="3"/>
  <c r="J18" i="3"/>
  <c r="G18" i="3"/>
  <c r="E18" i="3"/>
  <c r="P18" i="3" s="1"/>
  <c r="AB18" i="3" s="1"/>
  <c r="J24" i="25" l="1"/>
  <c r="Z22" i="25"/>
  <c r="U22" i="25"/>
  <c r="O22" i="25"/>
  <c r="J22" i="25"/>
  <c r="G22" i="25"/>
  <c r="E22" i="25"/>
  <c r="P22" i="25"/>
  <c r="AB22" i="25" s="1"/>
  <c r="Z17" i="16"/>
  <c r="J17" i="16"/>
  <c r="U16" i="19"/>
  <c r="O16" i="19"/>
  <c r="J16" i="19"/>
  <c r="G16" i="19"/>
  <c r="E16" i="19"/>
  <c r="P16" i="19"/>
  <c r="AB16" i="19" s="1"/>
  <c r="E16" i="30"/>
  <c r="G16" i="30"/>
  <c r="J16" i="30"/>
  <c r="O16" i="30"/>
  <c r="U16" i="30"/>
  <c r="Z16" i="30"/>
  <c r="E17" i="30"/>
  <c r="G17" i="30"/>
  <c r="J17" i="30"/>
  <c r="O17" i="30"/>
  <c r="U17" i="30"/>
  <c r="Z17" i="30"/>
  <c r="E25" i="2"/>
  <c r="J25" i="2"/>
  <c r="U25" i="2"/>
  <c r="Z25" i="2"/>
  <c r="E22" i="2"/>
  <c r="J22" i="2"/>
  <c r="U22" i="2"/>
  <c r="Z22" i="2"/>
  <c r="E24" i="2"/>
  <c r="J24" i="2"/>
  <c r="U24" i="2"/>
  <c r="Z24" i="2"/>
  <c r="E17" i="16"/>
  <c r="G17" i="16"/>
  <c r="O17" i="16"/>
  <c r="U17" i="16"/>
  <c r="J20" i="3"/>
  <c r="E20" i="3"/>
  <c r="P20" i="3" s="1"/>
  <c r="G20" i="3"/>
  <c r="O20" i="3"/>
  <c r="U20" i="3"/>
  <c r="Z20" i="3"/>
  <c r="E20" i="8"/>
  <c r="P20" i="8" s="1"/>
  <c r="AB20" i="8" s="1"/>
  <c r="G20" i="8"/>
  <c r="J20" i="8"/>
  <c r="O20" i="8"/>
  <c r="U20" i="8"/>
  <c r="Z20" i="8"/>
  <c r="U17" i="27"/>
  <c r="Z17" i="27"/>
  <c r="P17" i="27"/>
  <c r="AB17" i="27" s="1"/>
  <c r="O16" i="27"/>
  <c r="O17" i="27"/>
  <c r="E17" i="27"/>
  <c r="E20" i="13"/>
  <c r="G20" i="13"/>
  <c r="J20" i="13"/>
  <c r="O20" i="13"/>
  <c r="U20" i="13"/>
  <c r="Z20" i="13"/>
  <c r="E21" i="11"/>
  <c r="J21" i="11"/>
  <c r="P21" i="11"/>
  <c r="AB21" i="11" s="1"/>
  <c r="O21" i="11"/>
  <c r="Z21" i="11"/>
  <c r="E24" i="25"/>
  <c r="G24" i="25"/>
  <c r="P24" i="25" s="1"/>
  <c r="AB24" i="25" s="1"/>
  <c r="O24" i="25"/>
  <c r="U24" i="25"/>
  <c r="Z24" i="25"/>
  <c r="E23" i="25"/>
  <c r="P23" i="25" s="1"/>
  <c r="AB23" i="25" s="1"/>
  <c r="G23" i="25"/>
  <c r="J23" i="25"/>
  <c r="O23" i="25"/>
  <c r="U23" i="25"/>
  <c r="Z23" i="25"/>
  <c r="Z15" i="14"/>
  <c r="U15" i="14"/>
  <c r="O15" i="14"/>
  <c r="P15" i="14" s="1"/>
  <c r="AB15" i="14" s="1"/>
  <c r="J15" i="14"/>
  <c r="G15" i="14"/>
  <c r="E15" i="14"/>
  <c r="Z19" i="2"/>
  <c r="U19" i="2"/>
  <c r="J19" i="2"/>
  <c r="E19" i="2"/>
  <c r="E18" i="4"/>
  <c r="J18" i="4"/>
  <c r="O18" i="4"/>
  <c r="P18" i="4"/>
  <c r="AB18" i="4" s="1"/>
  <c r="U18" i="4"/>
  <c r="Z18" i="4"/>
  <c r="Z17" i="4"/>
  <c r="Z14" i="33"/>
  <c r="U14" i="33"/>
  <c r="O14" i="33"/>
  <c r="J14" i="33"/>
  <c r="G14" i="33"/>
  <c r="P14" i="33" s="1"/>
  <c r="AB14" i="33" s="1"/>
  <c r="Z14" i="32"/>
  <c r="U14" i="32"/>
  <c r="O14" i="32"/>
  <c r="J14" i="32"/>
  <c r="G14" i="32"/>
  <c r="E14" i="32"/>
  <c r="Z16" i="14"/>
  <c r="G16" i="14"/>
  <c r="E22" i="7"/>
  <c r="G22" i="7"/>
  <c r="J22" i="7"/>
  <c r="U22" i="7"/>
  <c r="Z22" i="7"/>
  <c r="P17" i="12"/>
  <c r="P16" i="12"/>
  <c r="G19" i="22"/>
  <c r="T19" i="22"/>
  <c r="Y19" i="22"/>
  <c r="M19" i="22"/>
  <c r="J19" i="22"/>
  <c r="E19" i="22"/>
  <c r="E16" i="27"/>
  <c r="P16" i="27" s="1"/>
  <c r="U16" i="27"/>
  <c r="Z16" i="27"/>
  <c r="G16" i="27"/>
  <c r="G15" i="27"/>
  <c r="E16" i="14"/>
  <c r="P16" i="14" s="1"/>
  <c r="AB16" i="14" s="1"/>
  <c r="O16" i="14"/>
  <c r="U16" i="14"/>
  <c r="E15" i="11"/>
  <c r="P15" i="11" s="1"/>
  <c r="AB15" i="11" s="1"/>
  <c r="G15" i="11"/>
  <c r="J15" i="11"/>
  <c r="O21" i="25"/>
  <c r="J21" i="25"/>
  <c r="G20" i="25"/>
  <c r="G21" i="25"/>
  <c r="E21" i="25"/>
  <c r="Z20" i="25"/>
  <c r="U20" i="25"/>
  <c r="O20" i="25"/>
  <c r="J20" i="25"/>
  <c r="E20" i="25"/>
  <c r="Z18" i="2"/>
  <c r="U18" i="2"/>
  <c r="J18" i="2"/>
  <c r="E18" i="2"/>
  <c r="Z17" i="2"/>
  <c r="U17" i="2"/>
  <c r="J17" i="2"/>
  <c r="G17" i="2"/>
  <c r="E17" i="2"/>
  <c r="Z16" i="2"/>
  <c r="U16" i="2"/>
  <c r="O16" i="2"/>
  <c r="J16" i="2"/>
  <c r="G16" i="2"/>
  <c r="E16" i="2"/>
  <c r="Z19" i="26"/>
  <c r="U19" i="26"/>
  <c r="O19" i="26"/>
  <c r="J19" i="26"/>
  <c r="G19" i="26"/>
  <c r="E19" i="26"/>
  <c r="O15" i="1"/>
  <c r="Z19" i="3"/>
  <c r="U19" i="3"/>
  <c r="O19" i="3"/>
  <c r="J19" i="3"/>
  <c r="G19" i="3"/>
  <c r="E19" i="3"/>
  <c r="Z17" i="3"/>
  <c r="U17" i="3"/>
  <c r="O17" i="3"/>
  <c r="J17" i="3"/>
  <c r="G17" i="3"/>
  <c r="E17" i="3"/>
  <c r="P17" i="3"/>
  <c r="AB17" i="3" s="1"/>
  <c r="Z16" i="3"/>
  <c r="U16" i="3"/>
  <c r="O16" i="3"/>
  <c r="J16" i="3"/>
  <c r="G16" i="3"/>
  <c r="E16" i="3"/>
  <c r="B16" i="3"/>
  <c r="B17" i="3" s="1"/>
  <c r="B19" i="3" s="1"/>
  <c r="J17" i="12"/>
  <c r="E17" i="12"/>
  <c r="G17" i="12"/>
  <c r="AB17" i="12" s="1"/>
  <c r="Z16" i="10"/>
  <c r="B15" i="7"/>
  <c r="Z18" i="11"/>
  <c r="O18" i="11"/>
  <c r="J18" i="11"/>
  <c r="E18" i="11"/>
  <c r="P18" i="11" s="1"/>
  <c r="AB18" i="11" s="1"/>
  <c r="B15" i="26"/>
  <c r="Z21" i="26"/>
  <c r="U21" i="26"/>
  <c r="O21" i="26"/>
  <c r="J21" i="26"/>
  <c r="G21" i="26"/>
  <c r="E21" i="26"/>
  <c r="B13" i="1"/>
  <c r="Z12" i="1"/>
  <c r="U12" i="1"/>
  <c r="O12" i="1"/>
  <c r="J12" i="1"/>
  <c r="G12" i="1"/>
  <c r="E12" i="1"/>
  <c r="P12" i="1" s="1"/>
  <c r="AB12" i="1" s="1"/>
  <c r="U15" i="30"/>
  <c r="O15" i="30"/>
  <c r="J15" i="30"/>
  <c r="G15" i="30"/>
  <c r="E15" i="30"/>
  <c r="O16" i="13"/>
  <c r="Z19" i="13"/>
  <c r="U19" i="13"/>
  <c r="O19" i="13"/>
  <c r="J19" i="13"/>
  <c r="G19" i="13"/>
  <c r="E19" i="13"/>
  <c r="Z18" i="8"/>
  <c r="U18" i="8"/>
  <c r="O18" i="8"/>
  <c r="J18" i="8"/>
  <c r="G18" i="8"/>
  <c r="E18" i="8"/>
  <c r="P18" i="8" s="1"/>
  <c r="AB18" i="8" s="1"/>
  <c r="E16" i="13"/>
  <c r="Z19" i="7"/>
  <c r="U19" i="7"/>
  <c r="J19" i="7"/>
  <c r="G19" i="7"/>
  <c r="E19" i="7"/>
  <c r="Z19" i="8"/>
  <c r="U19" i="8"/>
  <c r="O19" i="8"/>
  <c r="J19" i="8"/>
  <c r="G19" i="8"/>
  <c r="E19" i="8"/>
  <c r="P19" i="8" s="1"/>
  <c r="AB19" i="8" s="1"/>
  <c r="Z17" i="8"/>
  <c r="J17" i="8"/>
  <c r="Z20" i="7"/>
  <c r="U20" i="7"/>
  <c r="J20" i="7"/>
  <c r="G20" i="7"/>
  <c r="E20" i="7"/>
  <c r="P20" i="7" s="1"/>
  <c r="AB20" i="7" s="1"/>
  <c r="Z21" i="25"/>
  <c r="U21" i="25"/>
  <c r="G20" i="26"/>
  <c r="Z15" i="10"/>
  <c r="J15" i="10"/>
  <c r="G15" i="10"/>
  <c r="E15" i="10"/>
  <c r="P15" i="10" s="1"/>
  <c r="J18" i="7"/>
  <c r="J21" i="7"/>
  <c r="Z18" i="7"/>
  <c r="Z21" i="7"/>
  <c r="U18" i="7"/>
  <c r="U21" i="7"/>
  <c r="E18" i="7"/>
  <c r="P18" i="7" s="1"/>
  <c r="AB18" i="7" s="1"/>
  <c r="E21" i="7"/>
  <c r="P21" i="7" s="1"/>
  <c r="AB21" i="7" s="1"/>
  <c r="G18" i="7"/>
  <c r="G21" i="7"/>
  <c r="E20" i="11"/>
  <c r="Z20" i="11"/>
  <c r="AB20" i="11" s="1"/>
  <c r="O20" i="11"/>
  <c r="J20" i="11"/>
  <c r="P20" i="11"/>
  <c r="Z17" i="15"/>
  <c r="U17" i="15"/>
  <c r="O17" i="15"/>
  <c r="J17" i="15"/>
  <c r="G17" i="15"/>
  <c r="E17" i="15"/>
  <c r="Z20" i="26"/>
  <c r="U20" i="26"/>
  <c r="O20" i="26"/>
  <c r="J20" i="26"/>
  <c r="E20" i="26"/>
  <c r="P20" i="26" s="1"/>
  <c r="Z19" i="1"/>
  <c r="U19" i="1"/>
  <c r="O19" i="1"/>
  <c r="J19" i="1"/>
  <c r="G19" i="1"/>
  <c r="E19" i="1"/>
  <c r="J18" i="1"/>
  <c r="Z13" i="1"/>
  <c r="Z14" i="1"/>
  <c r="Z15" i="1"/>
  <c r="Z17" i="1"/>
  <c r="Z18" i="1"/>
  <c r="U13" i="1"/>
  <c r="U14" i="1"/>
  <c r="U15" i="1"/>
  <c r="U17" i="1"/>
  <c r="U18" i="1"/>
  <c r="O17" i="1"/>
  <c r="O18" i="1"/>
  <c r="J15" i="1"/>
  <c r="J17" i="1"/>
  <c r="E15" i="1"/>
  <c r="E17" i="1"/>
  <c r="E18" i="1"/>
  <c r="G14" i="1"/>
  <c r="G15" i="1"/>
  <c r="G17" i="1"/>
  <c r="G18" i="1"/>
  <c r="O18" i="13"/>
  <c r="Z18" i="13"/>
  <c r="U18" i="13"/>
  <c r="J18" i="13"/>
  <c r="G18" i="13"/>
  <c r="E18" i="13"/>
  <c r="Z16" i="5"/>
  <c r="U16" i="5"/>
  <c r="AB16" i="5" s="1"/>
  <c r="O16" i="5"/>
  <c r="J16" i="5"/>
  <c r="E16" i="5"/>
  <c r="J18" i="5"/>
  <c r="Z17" i="5"/>
  <c r="Z18" i="5"/>
  <c r="U17" i="5"/>
  <c r="U18" i="5"/>
  <c r="O17" i="5"/>
  <c r="O18" i="5"/>
  <c r="J17" i="5"/>
  <c r="P17" i="5" s="1"/>
  <c r="AB17" i="5" s="1"/>
  <c r="E18" i="5"/>
  <c r="P18" i="5" s="1"/>
  <c r="AB18" i="5" s="1"/>
  <c r="E17" i="5"/>
  <c r="AB17" i="28"/>
  <c r="Z16" i="28"/>
  <c r="U16" i="28"/>
  <c r="O16" i="28"/>
  <c r="J16" i="28"/>
  <c r="G16" i="28"/>
  <c r="E16" i="28"/>
  <c r="P16" i="28" s="1"/>
  <c r="AB16" i="28" s="1"/>
  <c r="Z15" i="28"/>
  <c r="U15" i="28"/>
  <c r="O15" i="28"/>
  <c r="J15" i="28"/>
  <c r="G15" i="28"/>
  <c r="E15" i="28"/>
  <c r="P15" i="28" s="1"/>
  <c r="AB15" i="28" s="1"/>
  <c r="Z15" i="27"/>
  <c r="U15" i="27"/>
  <c r="O15" i="27"/>
  <c r="E15" i="27"/>
  <c r="P15" i="27" s="1"/>
  <c r="AB15" i="27" s="1"/>
  <c r="Z18" i="26"/>
  <c r="U18" i="26"/>
  <c r="O18" i="26"/>
  <c r="J18" i="26"/>
  <c r="G18" i="26"/>
  <c r="E18" i="26"/>
  <c r="Z16" i="26"/>
  <c r="U16" i="26"/>
  <c r="O16" i="26"/>
  <c r="J16" i="26"/>
  <c r="G16" i="26"/>
  <c r="P16" i="26" s="1"/>
  <c r="AB16" i="26" s="1"/>
  <c r="E16" i="26"/>
  <c r="Z15" i="26"/>
  <c r="U15" i="26"/>
  <c r="O15" i="26"/>
  <c r="J15" i="26"/>
  <c r="G15" i="26"/>
  <c r="E15" i="26"/>
  <c r="Z14" i="26"/>
  <c r="U14" i="26"/>
  <c r="O14" i="26"/>
  <c r="J14" i="26"/>
  <c r="G14" i="26"/>
  <c r="E14" i="26"/>
  <c r="Z19" i="25"/>
  <c r="U19" i="25"/>
  <c r="O19" i="25"/>
  <c r="J19" i="25"/>
  <c r="G19" i="25"/>
  <c r="E19" i="25"/>
  <c r="P19" i="25" s="1"/>
  <c r="AB19" i="25" s="1"/>
  <c r="Z18" i="25"/>
  <c r="U18" i="25"/>
  <c r="O18" i="25"/>
  <c r="J18" i="25"/>
  <c r="G18" i="25"/>
  <c r="E18" i="25"/>
  <c r="P18" i="25" s="1"/>
  <c r="AB18" i="25" s="1"/>
  <c r="Z17" i="25"/>
  <c r="U17" i="25"/>
  <c r="O17" i="25"/>
  <c r="J17" i="25"/>
  <c r="G17" i="25"/>
  <c r="E17" i="25"/>
  <c r="P17" i="25" s="1"/>
  <c r="AB17" i="25" s="1"/>
  <c r="Z16" i="25"/>
  <c r="U16" i="25"/>
  <c r="O16" i="25"/>
  <c r="J16" i="25"/>
  <c r="G16" i="25"/>
  <c r="E16" i="25"/>
  <c r="Z15" i="25"/>
  <c r="U15" i="25"/>
  <c r="O15" i="25"/>
  <c r="J15" i="25"/>
  <c r="G15" i="25"/>
  <c r="E15" i="25"/>
  <c r="P15" i="25" s="1"/>
  <c r="AB15" i="25" s="1"/>
  <c r="Z14" i="25"/>
  <c r="U14" i="25"/>
  <c r="O14" i="25"/>
  <c r="J14" i="25"/>
  <c r="G14" i="25"/>
  <c r="E14" i="25"/>
  <c r="P14" i="25" s="1"/>
  <c r="AB14" i="25" s="1"/>
  <c r="B15" i="25"/>
  <c r="B16" i="25"/>
  <c r="B17" i="25" s="1"/>
  <c r="B18" i="25" s="1"/>
  <c r="B19" i="25" s="1"/>
  <c r="O13" i="1"/>
  <c r="J13" i="1"/>
  <c r="G13" i="1"/>
  <c r="E13" i="1"/>
  <c r="O14" i="1"/>
  <c r="J14" i="1"/>
  <c r="E14" i="1"/>
  <c r="Z17" i="13"/>
  <c r="U17" i="13"/>
  <c r="O17" i="13"/>
  <c r="J17" i="13"/>
  <c r="G17" i="13"/>
  <c r="E17" i="13"/>
  <c r="P17" i="13" s="1"/>
  <c r="Z15" i="13"/>
  <c r="U15" i="13"/>
  <c r="O15" i="13"/>
  <c r="J15" i="13"/>
  <c r="G15" i="13"/>
  <c r="E15" i="13"/>
  <c r="P15" i="13" s="1"/>
  <c r="B17" i="11"/>
  <c r="B18" i="11"/>
  <c r="B19" i="11" s="1"/>
  <c r="B20" i="11" s="1"/>
  <c r="Z15" i="11"/>
  <c r="U15" i="11"/>
  <c r="Z17" i="11"/>
  <c r="U17" i="11"/>
  <c r="J17" i="11"/>
  <c r="G17" i="11"/>
  <c r="E17" i="11"/>
  <c r="Z16" i="11"/>
  <c r="U16" i="11"/>
  <c r="O16" i="11"/>
  <c r="J16" i="11"/>
  <c r="G16" i="11"/>
  <c r="E16" i="11"/>
  <c r="P16" i="11" s="1"/>
  <c r="AB16" i="11" s="1"/>
  <c r="Z14" i="7"/>
  <c r="U14" i="7"/>
  <c r="O14" i="7"/>
  <c r="J14" i="7"/>
  <c r="G14" i="7"/>
  <c r="E14" i="7"/>
  <c r="Z15" i="7"/>
  <c r="U15" i="7"/>
  <c r="O15" i="7"/>
  <c r="J15" i="7"/>
  <c r="G15" i="7"/>
  <c r="E15" i="7"/>
  <c r="P15" i="7" s="1"/>
  <c r="AB15" i="7" s="1"/>
  <c r="G19" i="11"/>
  <c r="Z19" i="11"/>
  <c r="U19" i="11"/>
  <c r="O19" i="11"/>
  <c r="J19" i="11"/>
  <c r="E19" i="11"/>
  <c r="P19" i="11"/>
  <c r="AB19" i="11" s="1"/>
  <c r="O16" i="7"/>
  <c r="G16" i="12"/>
  <c r="E16" i="12"/>
  <c r="Z16" i="15"/>
  <c r="U16" i="15"/>
  <c r="O16" i="15"/>
  <c r="J16" i="15"/>
  <c r="G16" i="15"/>
  <c r="E16" i="15"/>
  <c r="P16" i="15" s="1"/>
  <c r="AB16" i="15" s="1"/>
  <c r="B17" i="8"/>
  <c r="B18" i="8" s="1"/>
  <c r="U17" i="4"/>
  <c r="O17" i="4"/>
  <c r="J17" i="4"/>
  <c r="E17" i="4"/>
  <c r="P17" i="4" s="1"/>
  <c r="AB17" i="4" s="1"/>
  <c r="Z16" i="7"/>
  <c r="U16" i="7"/>
  <c r="J16" i="7"/>
  <c r="G16" i="7"/>
  <c r="E16" i="7"/>
  <c r="E16" i="8"/>
  <c r="P16" i="8" s="1"/>
  <c r="AB16" i="8" s="1"/>
  <c r="G16" i="8"/>
  <c r="J16" i="8"/>
  <c r="U16" i="8"/>
  <c r="Z16" i="8"/>
  <c r="O16" i="8"/>
  <c r="O15" i="6"/>
  <c r="P15" i="6"/>
  <c r="O17" i="8"/>
  <c r="O15" i="5"/>
  <c r="O16" i="4"/>
  <c r="O16" i="16"/>
  <c r="E16" i="4"/>
  <c r="U16" i="4"/>
  <c r="E16" i="16"/>
  <c r="P16" i="16" s="1"/>
  <c r="AB16" i="16" s="1"/>
  <c r="G16" i="16"/>
  <c r="J16" i="16"/>
  <c r="U16" i="16"/>
  <c r="E17" i="8"/>
  <c r="G17" i="8"/>
  <c r="U17" i="8"/>
  <c r="Z16" i="16"/>
  <c r="G16" i="4"/>
  <c r="J16" i="4"/>
  <c r="Z16" i="4"/>
  <c r="E15" i="5"/>
  <c r="P15" i="5"/>
  <c r="G15" i="5"/>
  <c r="J15" i="5"/>
  <c r="U15" i="5"/>
  <c r="Z15" i="5"/>
  <c r="E15" i="6"/>
  <c r="G15" i="6"/>
  <c r="Q15" i="6" s="1"/>
  <c r="AC15" i="6" s="1"/>
  <c r="J15" i="6"/>
  <c r="V15" i="6"/>
  <c r="AA15" i="6"/>
  <c r="P16" i="5"/>
  <c r="P17" i="1"/>
  <c r="AB17" i="1" s="1"/>
  <c r="P19" i="13"/>
  <c r="AC19" i="13" s="1"/>
  <c r="Z15" i="30"/>
  <c r="AB16" i="10"/>
  <c r="P14" i="32"/>
  <c r="AB14" i="32" s="1"/>
  <c r="P19" i="2" l="1"/>
  <c r="AB19" i="2" s="1"/>
  <c r="P24" i="2"/>
  <c r="AB24" i="2" s="1"/>
  <c r="P18" i="2"/>
  <c r="AB18" i="2" s="1"/>
  <c r="O19" i="22"/>
  <c r="AA19" i="22" s="1"/>
  <c r="P16" i="30"/>
  <c r="AB16" i="30" s="1"/>
  <c r="P17" i="30"/>
  <c r="AB17" i="30" s="1"/>
  <c r="AB20" i="3"/>
  <c r="P14" i="7"/>
  <c r="AB14" i="7" s="1"/>
  <c r="P22" i="7"/>
  <c r="AB22" i="7" s="1"/>
  <c r="AB15" i="10"/>
  <c r="P21" i="25"/>
  <c r="AB21" i="25" s="1"/>
  <c r="P16" i="25"/>
  <c r="AB16" i="25" s="1"/>
  <c r="P22" i="2"/>
  <c r="AB22" i="2" s="1"/>
  <c r="P17" i="2"/>
  <c r="AB17" i="2" s="1"/>
  <c r="P14" i="26"/>
  <c r="AB14" i="26" s="1"/>
  <c r="P21" i="26"/>
  <c r="AB21" i="26" s="1"/>
  <c r="P15" i="26"/>
  <c r="AB15" i="26" s="1"/>
  <c r="AB20" i="26"/>
  <c r="P19" i="26"/>
  <c r="AB19" i="26" s="1"/>
  <c r="P18" i="26"/>
  <c r="AB18" i="26" s="1"/>
  <c r="P14" i="1"/>
  <c r="AB14" i="1" s="1"/>
  <c r="P15" i="1"/>
  <c r="AB15" i="1" s="1"/>
  <c r="P19" i="1"/>
  <c r="AB19" i="1" s="1"/>
  <c r="P15" i="30"/>
  <c r="AB15" i="30" s="1"/>
  <c r="P17" i="8"/>
  <c r="AB17" i="8" s="1"/>
  <c r="P18" i="13"/>
  <c r="P16" i="13"/>
  <c r="P16" i="3"/>
  <c r="AB16" i="3" s="1"/>
  <c r="P19" i="3"/>
  <c r="AB19" i="3" s="1"/>
  <c r="AB15" i="5"/>
  <c r="P16" i="4"/>
  <c r="AB16" i="4" s="1"/>
  <c r="AB16" i="27"/>
  <c r="P20" i="13"/>
  <c r="AC20" i="13" s="1"/>
  <c r="P25" i="2"/>
  <c r="AB25" i="2" s="1"/>
  <c r="P16" i="7"/>
  <c r="AB16" i="7" s="1"/>
  <c r="P18" i="1"/>
  <c r="AB18" i="1" s="1"/>
  <c r="P16" i="2"/>
  <c r="AB16" i="2" s="1"/>
  <c r="AB16" i="12"/>
  <c r="P17" i="11"/>
  <c r="AB17" i="11" s="1"/>
  <c r="P13" i="1"/>
  <c r="AB13" i="1" s="1"/>
  <c r="P17" i="15"/>
  <c r="AB17" i="15" s="1"/>
  <c r="P19" i="7"/>
  <c r="AB19" i="7" s="1"/>
  <c r="P20" i="25"/>
  <c r="AB20" i="25" s="1"/>
  <c r="P17" i="16"/>
  <c r="AB17" i="16" s="1"/>
</calcChain>
</file>

<file path=xl/sharedStrings.xml><?xml version="1.0" encoding="utf-8"?>
<sst xmlns="http://schemas.openxmlformats.org/spreadsheetml/2006/main" count="1481" uniqueCount="205">
  <si>
    <t>COGNOME E NOME</t>
  </si>
  <si>
    <t>ANZIANITA' DI SERVIZIO</t>
  </si>
  <si>
    <t>RUOLO</t>
  </si>
  <si>
    <t>Altro ruolo</t>
  </si>
  <si>
    <t>Pre-ruolo</t>
  </si>
  <si>
    <t>Anni scuola-sede</t>
  </si>
  <si>
    <t>ESIGENZE DI FAMIGLIA</t>
  </si>
  <si>
    <t>Coniug. Comune Res. X 6</t>
  </si>
  <si>
    <t>Figli</t>
  </si>
  <si>
    <t>&lt; anni 6             X 4</t>
  </si>
  <si>
    <t>Altra assist.    X  12</t>
  </si>
  <si>
    <t>Punti</t>
  </si>
  <si>
    <t>TITOLI GENERALI</t>
  </si>
  <si>
    <t>Conc   Ord.     X 12</t>
  </si>
  <si>
    <t>C.P.Univ. X 1</t>
  </si>
  <si>
    <t>Altro titolo  X 5</t>
  </si>
  <si>
    <t>Dott.  Ric.    X 5</t>
  </si>
  <si>
    <t>(Al massimo 10 punti)</t>
  </si>
  <si>
    <t>Anni</t>
  </si>
  <si>
    <t>&lt;5°</t>
  </si>
  <si>
    <t>&gt;5°</t>
  </si>
  <si>
    <t>F.S.</t>
  </si>
  <si>
    <t>x 6</t>
  </si>
  <si>
    <t>x 3</t>
  </si>
  <si>
    <t>x 2</t>
  </si>
  <si>
    <t>x 1</t>
  </si>
  <si>
    <t>ISTITUTO DI ISTRUZIONE SUPERIORE "C. BERETTA"</t>
  </si>
  <si>
    <t>Via Convento 27    25063  GARDONE V.T.</t>
  </si>
  <si>
    <t>PUNTEGGIO                 TOTALE</t>
  </si>
  <si>
    <t>x 10</t>
  </si>
  <si>
    <t>N.</t>
  </si>
  <si>
    <r>
      <t xml:space="preserve">Scuola di servizio : </t>
    </r>
    <r>
      <rPr>
        <b/>
        <sz val="10"/>
        <rFont val="Arial"/>
        <family val="2"/>
      </rPr>
      <t>I.T.I. "C. BERETTA"</t>
    </r>
  </si>
  <si>
    <t>Pedretti Giuseppina</t>
  </si>
  <si>
    <t>Fracassi Adriana</t>
  </si>
  <si>
    <t>Anello Patrizia</t>
  </si>
  <si>
    <t>6 - 18       X 3</t>
  </si>
  <si>
    <t>IL DIRIGENTE SCOLASTICO</t>
  </si>
  <si>
    <t>Pollione Roberto</t>
  </si>
  <si>
    <t>PUNTI</t>
  </si>
  <si>
    <t>Esame stato       max 3</t>
  </si>
  <si>
    <t>TIPO</t>
  </si>
  <si>
    <t>A</t>
  </si>
  <si>
    <t>B</t>
  </si>
  <si>
    <t>Bonandrini Matteo</t>
  </si>
  <si>
    <t>Zavalloni Luca</t>
  </si>
  <si>
    <t>Bragaglio Paola</t>
  </si>
  <si>
    <t>Varone Paolo</t>
  </si>
  <si>
    <t>Altra assist.    X  6</t>
  </si>
  <si>
    <t>Marcolini  Roberto</t>
  </si>
  <si>
    <t>Caratozzolo Franc.</t>
  </si>
  <si>
    <t>6- 18       X 3</t>
  </si>
  <si>
    <t>Bigoli  Elide</t>
  </si>
  <si>
    <t>Fracassi Michela</t>
  </si>
  <si>
    <t>Gobbi Mauro</t>
  </si>
  <si>
    <t>TOTALE</t>
  </si>
  <si>
    <t>Santoni Angela</t>
  </si>
  <si>
    <t>Garò  Sabrina</t>
  </si>
  <si>
    <t xml:space="preserve">       (Prof. Stefano Retali)</t>
  </si>
  <si>
    <t xml:space="preserve">       (Prof.Stefano Retali)</t>
  </si>
  <si>
    <t xml:space="preserve">       Prof. Stefano Retali </t>
  </si>
  <si>
    <t xml:space="preserve">      Prof. Stefano Retali </t>
  </si>
  <si>
    <t xml:space="preserve">        Prof. Stefano Retali </t>
  </si>
  <si>
    <t xml:space="preserve">         Prof. Stefano Retali</t>
  </si>
  <si>
    <t xml:space="preserve">        Prof.  Stefano Retali</t>
  </si>
  <si>
    <t xml:space="preserve">      </t>
  </si>
  <si>
    <t xml:space="preserve">      Prof. Stefano Retali</t>
  </si>
  <si>
    <t xml:space="preserve">Luscia  Silvia </t>
  </si>
  <si>
    <t>Via Matteotti, 299 -  25063  GARDONE V.T.</t>
  </si>
  <si>
    <t>Via Matteotti, 299 -     25063  GARDONE V.T.</t>
  </si>
  <si>
    <t>Via Matteotti, 299 -   25063  GARDONE V.T.</t>
  </si>
  <si>
    <t>Via Matteotti, 299 -    25063  GARDONE V.T.</t>
  </si>
  <si>
    <t>Via Matteotti, 299 - 25063  GARDONE V.T.</t>
  </si>
  <si>
    <t>Ardesi Maria Carla</t>
  </si>
  <si>
    <t>Zappa  Flavia</t>
  </si>
  <si>
    <t>Ettori  Elena</t>
  </si>
  <si>
    <t>Facchetti  Laura</t>
  </si>
  <si>
    <t>Lucchini  Patrizia</t>
  </si>
  <si>
    <t>Di Miceli Sergio Onofrio</t>
  </si>
  <si>
    <t>Gatti Katia Angela</t>
  </si>
  <si>
    <t>Marzullo Daniele A.</t>
  </si>
  <si>
    <t>Panteghini Maria</t>
  </si>
  <si>
    <t xml:space="preserve">Di Peppe Maria Lucia </t>
  </si>
  <si>
    <t>Cassamali  Andrea</t>
  </si>
  <si>
    <t>Bosio  Rita</t>
  </si>
  <si>
    <t xml:space="preserve">Leone Liliana </t>
  </si>
  <si>
    <t>Rampulla Francesco</t>
  </si>
  <si>
    <t>Gringiani Monica</t>
  </si>
  <si>
    <t>Pini  Claudia</t>
  </si>
  <si>
    <t>Grassellino Giovanna</t>
  </si>
  <si>
    <t>Parola Luisa</t>
  </si>
  <si>
    <t>Bonometti Gabriella</t>
  </si>
  <si>
    <t>Pasolini Stefania</t>
  </si>
  <si>
    <t xml:space="preserve"> &lt; 4  Anni</t>
  </si>
  <si>
    <t xml:space="preserve"> &gt; 4  Anni</t>
  </si>
  <si>
    <t>Cisco Rita</t>
  </si>
  <si>
    <t>Altro titolo  X 3</t>
  </si>
  <si>
    <t>Zanetti Franca</t>
  </si>
  <si>
    <t>Porteri Licia</t>
  </si>
  <si>
    <t>Sala Giordana</t>
  </si>
  <si>
    <t>Simonetto M.Grazia</t>
  </si>
  <si>
    <t>Lazzari Elisabetta</t>
  </si>
  <si>
    <t>Gatti Vincenzo</t>
  </si>
  <si>
    <t>______________________</t>
  </si>
  <si>
    <t>Maccari Laura</t>
  </si>
  <si>
    <t>Pintossi Elena</t>
  </si>
  <si>
    <t>Giacomelli Arianna</t>
  </si>
  <si>
    <t>Coglitore Ida Giuseppa</t>
  </si>
  <si>
    <t>Belleri Veronica</t>
  </si>
  <si>
    <t xml:space="preserve">         (Prof. Stefano Retali)</t>
  </si>
  <si>
    <t xml:space="preserve">Bertelli Claudia </t>
  </si>
  <si>
    <t>Via Matteotti, 299 -  - 25063  GARDONE V.T.</t>
  </si>
  <si>
    <t>&gt; anni 6             X 3</t>
  </si>
  <si>
    <t>Cantu' Paolo</t>
  </si>
  <si>
    <t>Giugni Annamaria</t>
  </si>
  <si>
    <t xml:space="preserve">Martinelli Mattia </t>
  </si>
  <si>
    <t>Classe di Concorso: SOSTEGNO</t>
  </si>
  <si>
    <t>Todaro Chiara</t>
  </si>
  <si>
    <t>Sardella Marilena</t>
  </si>
  <si>
    <t xml:space="preserve">        Prof. Stefano  Retali</t>
  </si>
  <si>
    <t>Il Dirigente scolastico</t>
  </si>
  <si>
    <t>Prof. Stefano Retali</t>
  </si>
  <si>
    <t xml:space="preserve">Squassoni Alessio </t>
  </si>
  <si>
    <t>Bertussi  Francesco</t>
  </si>
  <si>
    <t>Pre ruolo sul sostegno</t>
  </si>
  <si>
    <t>Ruolo sul sostegno</t>
  </si>
  <si>
    <r>
      <t>Corini Giorgio</t>
    </r>
    <r>
      <rPr>
        <sz val="10"/>
        <color indexed="10"/>
        <rFont val="Arial"/>
        <family val="2"/>
      </rPr>
      <t xml:space="preserve"> </t>
    </r>
  </si>
  <si>
    <r>
      <t xml:space="preserve">Classe di Concorso: </t>
    </r>
    <r>
      <rPr>
        <b/>
        <sz val="10"/>
        <rFont val="Arial"/>
        <family val="2"/>
      </rPr>
      <t>A034 - Scienze e  tecnologie chimiche</t>
    </r>
  </si>
  <si>
    <r>
      <t xml:space="preserve">Classe di Concorso: </t>
    </r>
    <r>
      <rPr>
        <b/>
        <sz val="10"/>
        <rFont val="Arial"/>
        <family val="2"/>
      </rPr>
      <t>A046   Scienze giuridico-economiche</t>
    </r>
  </si>
  <si>
    <r>
      <t xml:space="preserve">Classe di Concorso: </t>
    </r>
    <r>
      <rPr>
        <b/>
        <sz val="10"/>
        <rFont val="Arial"/>
        <family val="2"/>
      </rPr>
      <t xml:space="preserve">A042 -Scienze e tecnologie meccaniche </t>
    </r>
  </si>
  <si>
    <r>
      <t xml:space="preserve">Classe di Concorso:  </t>
    </r>
    <r>
      <rPr>
        <b/>
        <sz val="10"/>
        <rFont val="Arial"/>
        <family val="2"/>
      </rPr>
      <t>A017 -   Disegno e  Storia  dell'arte negli istituti di istruzione secondaria di II° grado</t>
    </r>
  </si>
  <si>
    <r>
      <t xml:space="preserve">Classe di Concorso:   </t>
    </r>
    <r>
      <rPr>
        <b/>
        <sz val="10"/>
        <rFont val="Arial"/>
        <family val="2"/>
      </rPr>
      <t xml:space="preserve"> A040  -   Scienze e  tecnologie  elettriche ed  elettroniche</t>
    </r>
  </si>
  <si>
    <r>
      <t xml:space="preserve">Classe di Concorso: </t>
    </r>
    <r>
      <rPr>
        <b/>
        <sz val="10"/>
        <rFont val="Arial"/>
        <family val="2"/>
      </rPr>
      <t>A018-  Filosofia  e scienze umane</t>
    </r>
  </si>
  <si>
    <r>
      <t xml:space="preserve">Classe di Concorso: </t>
    </r>
    <r>
      <rPr>
        <b/>
        <sz val="10"/>
        <rFont val="Arial"/>
        <family val="2"/>
      </rPr>
      <t>A019 -  Filosofia e Storia</t>
    </r>
  </si>
  <si>
    <r>
      <t xml:space="preserve">Classe di Concorso:  </t>
    </r>
    <r>
      <rPr>
        <b/>
        <sz val="10"/>
        <rFont val="Arial"/>
        <family val="2"/>
      </rPr>
      <t>A020  - FISICA</t>
    </r>
    <r>
      <rPr>
        <sz val="10"/>
        <rFont val="Arial"/>
      </rPr>
      <t xml:space="preserve"> </t>
    </r>
  </si>
  <si>
    <t>Classe di concorso A048  - Scienze motorie e sportive negli istituti di istruzione secondaria di II° grado</t>
  </si>
  <si>
    <t>Classe di Concorso:  A041   Informatica</t>
  </si>
  <si>
    <t>Classe di Concorso: A027   -  MATEMATICA E FISICA</t>
  </si>
  <si>
    <t>Classe di Concorso: A012  - Discipline letterarie negli istituti di istruzione secondaria di  II° grado</t>
  </si>
  <si>
    <t>Classe di Concorso:  A050  - Scienze naturali, chimiche  e biolgiche</t>
  </si>
  <si>
    <r>
      <t xml:space="preserve">Classe di Concorso:  </t>
    </r>
    <r>
      <rPr>
        <b/>
        <sz val="10"/>
        <rFont val="Arial"/>
        <family val="2"/>
      </rPr>
      <t>A037  - Scienze e tecnologie delle costruzioni, tecnologie e tecniche di rappresentazione grafica</t>
    </r>
  </si>
  <si>
    <t>Classe di Concorso: AB24 -  Lingua eLculture straniere negli istituti di istruzione secondaria di II° (Inglese)</t>
  </si>
  <si>
    <r>
      <t xml:space="preserve">Classe di Concorso:  </t>
    </r>
    <r>
      <rPr>
        <b/>
        <sz val="10"/>
        <rFont val="Arial"/>
        <family val="2"/>
      </rPr>
      <t>B015 - Laboratori di scienze e tecnologie elettriche elettroniche</t>
    </r>
  </si>
  <si>
    <t>Classe di concorso B003 - Laboratori dI Fisica</t>
  </si>
  <si>
    <t>Classe di Concorso:  B012  - Laboratori di scienze e tecnologie chimiche e microbiologiche</t>
  </si>
  <si>
    <t>Classe di Concorso: B017- Laboratori di scienze e tecnologie meccaniche</t>
  </si>
  <si>
    <r>
      <t xml:space="preserve">Classe di Concorso: </t>
    </r>
    <r>
      <rPr>
        <b/>
        <sz val="10"/>
        <rFont val="Arial"/>
        <family val="2"/>
      </rPr>
      <t>A026 - Matematica</t>
    </r>
  </si>
  <si>
    <t xml:space="preserve">Tobia  Franco </t>
  </si>
  <si>
    <t>Papetti Pietro</t>
  </si>
  <si>
    <t>Moscheni Pierino Alberto</t>
  </si>
  <si>
    <t>Rizzinelli Marco</t>
  </si>
  <si>
    <t>Mainetti  Serena</t>
  </si>
  <si>
    <t>Rossetto  Sara</t>
  </si>
  <si>
    <t>Bontacchio Moira J</t>
  </si>
  <si>
    <t>Altro titolo x 3</t>
  </si>
  <si>
    <t>Giacomelli Sara</t>
  </si>
  <si>
    <t>Pota Antonio</t>
  </si>
  <si>
    <t xml:space="preserve"> altro titolo</t>
  </si>
  <si>
    <t xml:space="preserve">Ilare Anna Rita </t>
  </si>
  <si>
    <t xml:space="preserve">Facchini Anna  </t>
  </si>
  <si>
    <r>
      <t xml:space="preserve">Classe di Concorso:  </t>
    </r>
    <r>
      <rPr>
        <b/>
        <sz val="10"/>
        <rFont val="Arial"/>
        <family val="2"/>
      </rPr>
      <t>A011 - Discipline letterarie e latino</t>
    </r>
  </si>
  <si>
    <t>Classe di Concorso: AD24 -  Lingua eLculture straniere negli istituti di istruzione secondaria di II° (TEDESCO)</t>
  </si>
  <si>
    <t>Classe di Concorso: AC24 -  Lingua eLculture straniere negli istituti di istruzione secondaria di II° (Spagnolo)</t>
  </si>
  <si>
    <t>Altro titolo x1</t>
  </si>
  <si>
    <t>Rosa  Daniela</t>
  </si>
  <si>
    <t>Gambino Filippo</t>
  </si>
  <si>
    <t>Gorruso Emanuela</t>
  </si>
  <si>
    <t>Lodi Vladimiro</t>
  </si>
  <si>
    <t xml:space="preserve">Russo Massimo </t>
  </si>
  <si>
    <t>Zanetti Dario</t>
  </si>
  <si>
    <t>Zanini Ivan</t>
  </si>
  <si>
    <t>Vacca Cosimo</t>
  </si>
  <si>
    <t>Classe di Concorso:B016 - Laboratori di sciien. e tecnol. informatiche</t>
  </si>
  <si>
    <t>Maffetti Laura</t>
  </si>
  <si>
    <t xml:space="preserve">Tanfoglio Lara </t>
  </si>
  <si>
    <t>Peli Michele</t>
  </si>
  <si>
    <t>si</t>
  </si>
  <si>
    <t>Mirabile Angela</t>
  </si>
  <si>
    <t>Gianquinto Grazia</t>
  </si>
  <si>
    <t>Anni sc. sede</t>
  </si>
  <si>
    <t xml:space="preserve"> &gt; 5  Anni</t>
  </si>
  <si>
    <t>Svanera Giovanna</t>
  </si>
  <si>
    <t>Saleri Beatrice</t>
  </si>
  <si>
    <t>Anno Scol.  2020/21</t>
  </si>
  <si>
    <t xml:space="preserve">Luciano Vincenzo </t>
  </si>
  <si>
    <t>OK</t>
  </si>
  <si>
    <t>Alampi Gianluca</t>
  </si>
  <si>
    <t>Anno Scol. 2020/21</t>
  </si>
  <si>
    <t>Anno Scol   2020/21</t>
  </si>
  <si>
    <t>Anno Scol.2020/21</t>
  </si>
  <si>
    <t>Anno Scol  2020/21</t>
  </si>
  <si>
    <t>Anno Scol 2020/21</t>
  </si>
  <si>
    <t>Bucaletti Marco</t>
  </si>
  <si>
    <t>Galliani Mauro</t>
  </si>
  <si>
    <t>Lippoli Antonella</t>
  </si>
  <si>
    <t>Cristinelli Claudia</t>
  </si>
  <si>
    <t xml:space="preserve">Poli Marco  </t>
  </si>
  <si>
    <r>
      <t>Berna Silvia</t>
    </r>
    <r>
      <rPr>
        <sz val="10"/>
        <color indexed="10"/>
        <rFont val="Arial"/>
        <family val="2"/>
      </rPr>
      <t xml:space="preserve"> </t>
    </r>
  </si>
  <si>
    <t>Olivari Rossella</t>
  </si>
  <si>
    <t xml:space="preserve">Scalici Giuseppa </t>
  </si>
  <si>
    <r>
      <t xml:space="preserve">Cò Erik </t>
    </r>
    <r>
      <rPr>
        <sz val="10"/>
        <color rgb="FFFF0000"/>
        <rFont val="Arial"/>
        <family val="2"/>
      </rPr>
      <t xml:space="preserve"> ***</t>
    </r>
  </si>
  <si>
    <r>
      <rPr>
        <sz val="10"/>
        <color rgb="FFFF0000"/>
        <rFont val="Arial"/>
        <family val="2"/>
      </rPr>
      <t xml:space="preserve"> ***</t>
    </r>
    <r>
      <rPr>
        <sz val="10"/>
        <rFont val="Arial"/>
      </rPr>
      <t xml:space="preserve"> non pervenuta</t>
    </r>
  </si>
  <si>
    <t xml:space="preserve">Micali Maria  </t>
  </si>
  <si>
    <r>
      <t xml:space="preserve">Belardinelli Marta </t>
    </r>
    <r>
      <rPr>
        <sz val="10"/>
        <color indexed="10"/>
        <rFont val="Arial"/>
        <family val="2"/>
      </rPr>
      <t xml:space="preserve"> </t>
    </r>
  </si>
  <si>
    <r>
      <t>Bonfietti Marcella</t>
    </r>
    <r>
      <rPr>
        <sz val="10"/>
        <color indexed="10"/>
        <rFont val="Arial"/>
        <family val="2"/>
      </rPr>
      <t xml:space="preserve"> </t>
    </r>
  </si>
  <si>
    <t>Carrà Claudia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</si>
</sst>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2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ill="1" applyBorder="1"/>
    <xf numFmtId="0" fontId="6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7" fillId="0" borderId="2" xfId="0" applyFont="1" applyBorder="1"/>
    <xf numFmtId="0" fontId="1" fillId="0" borderId="0" xfId="0" applyFont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0" fontId="0" fillId="0" borderId="3" xfId="0" applyBorder="1"/>
    <xf numFmtId="0" fontId="9" fillId="0" borderId="0" xfId="0" applyFont="1" applyAlignment="1">
      <alignment horizontal="center"/>
    </xf>
    <xf numFmtId="0" fontId="8" fillId="0" borderId="1" xfId="0" applyFont="1" applyFill="1" applyBorder="1"/>
    <xf numFmtId="0" fontId="8" fillId="0" borderId="1" xfId="0" applyFont="1" applyBorder="1"/>
    <xf numFmtId="0" fontId="13" fillId="0" borderId="0" xfId="0" applyFont="1"/>
    <xf numFmtId="0" fontId="14" fillId="0" borderId="0" xfId="0" applyFont="1"/>
    <xf numFmtId="0" fontId="0" fillId="0" borderId="4" xfId="0" applyBorder="1"/>
    <xf numFmtId="0" fontId="8" fillId="0" borderId="0" xfId="0" applyFont="1" applyFill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/>
    <xf numFmtId="0" fontId="8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1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 vertical="top" wrapText="1"/>
    </xf>
    <xf numFmtId="0" fontId="13" fillId="0" borderId="1" xfId="0" applyFont="1" applyBorder="1"/>
    <xf numFmtId="0" fontId="0" fillId="0" borderId="5" xfId="0" applyBorder="1"/>
    <xf numFmtId="0" fontId="13" fillId="0" borderId="0" xfId="0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7" fillId="0" borderId="1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13" fillId="0" borderId="0" xfId="0" applyFont="1" applyBorder="1"/>
    <xf numFmtId="2" fontId="8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0" xfId="0" applyFont="1"/>
    <xf numFmtId="0" fontId="9" fillId="0" borderId="1" xfId="0" applyFont="1" applyFill="1" applyBorder="1"/>
    <xf numFmtId="0" fontId="8" fillId="2" borderId="0" xfId="0" applyFont="1" applyFill="1" applyBorder="1"/>
    <xf numFmtId="0" fontId="16" fillId="0" borderId="0" xfId="0" applyFont="1"/>
    <xf numFmtId="0" fontId="13" fillId="2" borderId="0" xfId="0" applyFont="1" applyFill="1" applyBorder="1"/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0" fontId="0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0" fillId="0" borderId="0" xfId="0" applyAlignment="1"/>
    <xf numFmtId="0" fontId="1" fillId="0" borderId="0" xfId="0" applyFont="1" applyAlignment="1"/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0" fillId="0" borderId="5" xfId="0" applyBorder="1" applyAlignment="1"/>
    <xf numFmtId="0" fontId="0" fillId="0" borderId="2" xfId="0" applyBorder="1" applyAlignment="1"/>
    <xf numFmtId="0" fontId="1" fillId="2" borderId="0" xfId="0" applyFont="1" applyFill="1" applyBorder="1" applyAlignment="1"/>
    <xf numFmtId="0" fontId="8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3"/>
  <sheetViews>
    <sheetView workbookViewId="0">
      <selection activeCell="L18" sqref="L18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7.85546875" customWidth="1"/>
    <col min="29" max="29" width="3.7109375" customWidth="1"/>
  </cols>
  <sheetData>
    <row r="1" spans="1:28" x14ac:dyDescent="0.2"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x14ac:dyDescent="0.2">
      <c r="D2" s="79" t="s">
        <v>70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8" s="6" customFormat="1" x14ac:dyDescent="0.2">
      <c r="A3" s="16"/>
    </row>
    <row r="4" spans="1:28" s="6" customFormat="1" x14ac:dyDescent="0.2">
      <c r="A4" s="16"/>
      <c r="O4" s="10"/>
    </row>
    <row r="5" spans="1:28" s="6" customFormat="1" x14ac:dyDescent="0.2">
      <c r="A5" s="1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79" t="s">
        <v>182</v>
      </c>
      <c r="Q5" s="79"/>
      <c r="R5" s="79"/>
      <c r="S5" s="79"/>
      <c r="T5" s="79"/>
    </row>
    <row r="6" spans="1:28" s="6" customFormat="1" x14ac:dyDescent="0.2">
      <c r="A6" s="16"/>
      <c r="C6" s="79"/>
      <c r="D6" s="79"/>
      <c r="E6" s="79"/>
      <c r="F6" s="79"/>
      <c r="G6" s="79"/>
    </row>
    <row r="7" spans="1:28" s="6" customFormat="1" x14ac:dyDescent="0.2">
      <c r="A7" s="16"/>
      <c r="C7" s="10"/>
      <c r="D7" s="10"/>
      <c r="E7" s="10"/>
      <c r="F7" s="10"/>
      <c r="G7" s="10"/>
      <c r="Q7" s="10"/>
      <c r="R7" s="10"/>
      <c r="S7" s="10"/>
      <c r="T7" s="10"/>
      <c r="U7" s="10"/>
    </row>
    <row r="8" spans="1:28" s="6" customFormat="1" x14ac:dyDescent="0.2">
      <c r="A8" s="16"/>
      <c r="D8" s="83" t="s">
        <v>126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28" s="6" customFormat="1" x14ac:dyDescent="0.2">
      <c r="A9" s="16"/>
      <c r="D9" s="4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28" x14ac:dyDescent="0.2">
      <c r="C10" s="8"/>
    </row>
    <row r="11" spans="1:28" x14ac:dyDescent="0.2">
      <c r="A11" s="80" t="s">
        <v>40</v>
      </c>
      <c r="B11" s="85" t="s">
        <v>30</v>
      </c>
      <c r="C11" s="80" t="s">
        <v>0</v>
      </c>
      <c r="D11" s="99" t="s">
        <v>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 t="s">
        <v>6</v>
      </c>
      <c r="R11" s="92"/>
      <c r="S11" s="92"/>
      <c r="T11" s="92"/>
      <c r="U11" s="92"/>
      <c r="V11" s="92" t="s">
        <v>12</v>
      </c>
      <c r="W11" s="93"/>
      <c r="X11" s="93"/>
      <c r="Y11" s="93"/>
      <c r="Z11" s="93"/>
      <c r="AA11" s="93"/>
      <c r="AB11" s="87" t="s">
        <v>28</v>
      </c>
    </row>
    <row r="12" spans="1:28" ht="40.5" customHeight="1" x14ac:dyDescent="0.2">
      <c r="A12" s="81"/>
      <c r="B12" s="85"/>
      <c r="C12" s="81"/>
      <c r="D12" s="88" t="s">
        <v>2</v>
      </c>
      <c r="E12" s="89"/>
      <c r="F12" s="89" t="s">
        <v>3</v>
      </c>
      <c r="G12" s="89"/>
      <c r="H12" s="90" t="s">
        <v>4</v>
      </c>
      <c r="I12" s="90"/>
      <c r="J12" s="90"/>
      <c r="K12" s="100" t="s">
        <v>5</v>
      </c>
      <c r="L12" s="101"/>
      <c r="M12" s="101"/>
      <c r="N12" s="102"/>
      <c r="O12" s="23"/>
      <c r="P12" s="12" t="s">
        <v>38</v>
      </c>
      <c r="Q12" s="91" t="s">
        <v>7</v>
      </c>
      <c r="R12" s="92" t="s">
        <v>8</v>
      </c>
      <c r="S12" s="92"/>
      <c r="T12" s="94" t="s">
        <v>47</v>
      </c>
      <c r="U12" s="96" t="s">
        <v>11</v>
      </c>
      <c r="V12" s="91" t="s">
        <v>13</v>
      </c>
      <c r="W12" s="3" t="s">
        <v>14</v>
      </c>
      <c r="X12" s="46" t="s">
        <v>15</v>
      </c>
      <c r="Y12" s="2" t="s">
        <v>162</v>
      </c>
      <c r="Z12" s="96" t="s">
        <v>11</v>
      </c>
      <c r="AA12" s="91" t="s">
        <v>39</v>
      </c>
      <c r="AB12" s="87"/>
    </row>
    <row r="13" spans="1:28" ht="26.25" customHeight="1" x14ac:dyDescent="0.2">
      <c r="A13" s="81"/>
      <c r="B13" s="85"/>
      <c r="C13" s="81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/>
      <c r="P13" s="4" t="s">
        <v>11</v>
      </c>
      <c r="Q13" s="91"/>
      <c r="R13" s="2" t="s">
        <v>9</v>
      </c>
      <c r="S13" s="2" t="s">
        <v>35</v>
      </c>
      <c r="T13" s="95"/>
      <c r="U13" s="96"/>
      <c r="V13" s="91"/>
      <c r="W13" s="98" t="s">
        <v>17</v>
      </c>
      <c r="X13" s="98"/>
      <c r="Y13" s="98"/>
      <c r="Z13" s="97"/>
      <c r="AA13" s="91"/>
      <c r="AB13" s="87"/>
    </row>
    <row r="14" spans="1:28" x14ac:dyDescent="0.2">
      <c r="A14" s="82"/>
      <c r="B14" s="85"/>
      <c r="C14" s="81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8" hidden="1" x14ac:dyDescent="0.2">
      <c r="A15" s="18"/>
      <c r="B15" s="85"/>
      <c r="C15" s="8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x14ac:dyDescent="0.2">
      <c r="A16" s="14" t="s">
        <v>41</v>
      </c>
      <c r="B16" s="4">
        <v>1</v>
      </c>
      <c r="C16" s="4" t="s">
        <v>32</v>
      </c>
      <c r="D16" s="4">
        <v>33</v>
      </c>
      <c r="E16" s="4">
        <f>D16*6</f>
        <v>198</v>
      </c>
      <c r="F16" s="4">
        <v>1</v>
      </c>
      <c r="G16" s="4">
        <f>F16*3</f>
        <v>3</v>
      </c>
      <c r="H16" s="4">
        <v>3</v>
      </c>
      <c r="I16" s="4"/>
      <c r="J16" s="4">
        <f>(H16*3)+(I16*2)</f>
        <v>9</v>
      </c>
      <c r="K16" s="4">
        <v>5</v>
      </c>
      <c r="L16" s="4">
        <v>28</v>
      </c>
      <c r="M16" s="4"/>
      <c r="N16" s="4">
        <v>10</v>
      </c>
      <c r="O16" s="4">
        <f>K16*2+L16*3+M16+N16</f>
        <v>104</v>
      </c>
      <c r="P16" s="4">
        <f>E16+G16+J16+(K16*2)+(L16*3)+M16+N16</f>
        <v>314</v>
      </c>
      <c r="Q16" s="4">
        <v>1</v>
      </c>
      <c r="R16" s="4"/>
      <c r="S16" s="4"/>
      <c r="T16" s="4"/>
      <c r="U16" s="4">
        <f>(Q16*6)+(R16*4)+(S16*3)+(T16*12)</f>
        <v>6</v>
      </c>
      <c r="V16" s="4">
        <v>1</v>
      </c>
      <c r="W16" s="4"/>
      <c r="X16" s="4"/>
      <c r="Y16" s="4"/>
      <c r="Z16" s="4">
        <f>(V16*12)+W16+(X16*5)+(Y16*5)</f>
        <v>12</v>
      </c>
      <c r="AA16" s="4">
        <v>3</v>
      </c>
      <c r="AB16" s="4">
        <f>SUM(P16+U16+Z16+AA16)</f>
        <v>335</v>
      </c>
    </row>
    <row r="17" spans="1:28" x14ac:dyDescent="0.2">
      <c r="A17" s="14" t="s">
        <v>41</v>
      </c>
      <c r="B17" s="4">
        <v>1</v>
      </c>
      <c r="C17" s="4" t="s">
        <v>52</v>
      </c>
      <c r="D17" s="4">
        <v>20</v>
      </c>
      <c r="E17" s="4">
        <f>D17*6</f>
        <v>120</v>
      </c>
      <c r="F17" s="4"/>
      <c r="G17" s="4"/>
      <c r="H17" s="4">
        <v>4</v>
      </c>
      <c r="I17" s="4">
        <v>6</v>
      </c>
      <c r="J17" s="4">
        <f>(H17*3)+(I17*2)</f>
        <v>24</v>
      </c>
      <c r="K17" s="4">
        <v>5</v>
      </c>
      <c r="L17" s="4">
        <v>3</v>
      </c>
      <c r="M17" s="4"/>
      <c r="N17" s="4"/>
      <c r="O17" s="4">
        <f>K17*2+L17*3+M17+N17</f>
        <v>19</v>
      </c>
      <c r="P17" s="4">
        <f>E17+G17+J17+(K17*2)+(L17*3)+M17+N17</f>
        <v>163</v>
      </c>
      <c r="Q17" s="4"/>
      <c r="R17" s="4"/>
      <c r="S17" s="4">
        <v>1</v>
      </c>
      <c r="T17" s="4"/>
      <c r="U17" s="4">
        <f>(Q17*6)+(R17*4)+(S17*3)+(T17*12)</f>
        <v>3</v>
      </c>
      <c r="V17" s="4">
        <v>1</v>
      </c>
      <c r="W17" s="4">
        <v>3</v>
      </c>
      <c r="X17" s="4">
        <v>1</v>
      </c>
      <c r="Y17" s="4">
        <v>1</v>
      </c>
      <c r="Z17" s="4">
        <f>(V17*12)+W17+(X17*5)+(Y17*1)</f>
        <v>21</v>
      </c>
      <c r="AA17" s="4"/>
      <c r="AB17" s="4">
        <f>SUM(P17+U17+Z17+AA17)</f>
        <v>187</v>
      </c>
    </row>
    <row r="18" spans="1:28" x14ac:dyDescent="0.2">
      <c r="A18" s="14" t="s">
        <v>41</v>
      </c>
      <c r="B18" s="4">
        <v>1</v>
      </c>
      <c r="C18" s="53" t="s">
        <v>163</v>
      </c>
      <c r="D18" s="4">
        <v>1</v>
      </c>
      <c r="E18" s="4">
        <f>D18*6</f>
        <v>6</v>
      </c>
      <c r="F18" s="4"/>
      <c r="G18" s="4"/>
      <c r="H18" s="4">
        <v>4</v>
      </c>
      <c r="I18" s="4">
        <v>10</v>
      </c>
      <c r="J18" s="4">
        <f>(H18*3)+(I18*2)</f>
        <v>32</v>
      </c>
      <c r="K18" s="4">
        <v>1</v>
      </c>
      <c r="L18" s="4"/>
      <c r="M18" s="4"/>
      <c r="N18" s="4"/>
      <c r="O18" s="4">
        <f>K18*2+L18*3+M18+N18</f>
        <v>2</v>
      </c>
      <c r="P18" s="4">
        <f>E18+G18+J18+(K18*2)+(L18*3)+M18+N18</f>
        <v>40</v>
      </c>
      <c r="Q18" s="4"/>
      <c r="R18" s="4"/>
      <c r="S18" s="4">
        <v>1</v>
      </c>
      <c r="T18" s="4"/>
      <c r="U18" s="4">
        <f>(Q18*6)+(R18*4)+(S18*3)+(T18*12)</f>
        <v>3</v>
      </c>
      <c r="V18" s="4"/>
      <c r="W18" s="4">
        <v>2</v>
      </c>
      <c r="X18" s="4">
        <v>1</v>
      </c>
      <c r="Y18" s="4"/>
      <c r="Z18" s="4">
        <f>(V18*12)+W18+(X18*5)+(Y18*1)</f>
        <v>7</v>
      </c>
      <c r="AA18" s="4"/>
      <c r="AB18" s="4">
        <f>SUM(P18+U18+Z18+AA18)</f>
        <v>50</v>
      </c>
    </row>
    <row r="21" spans="1:28" x14ac:dyDescent="0.2">
      <c r="N21" s="43" t="s">
        <v>36</v>
      </c>
      <c r="O21" s="43"/>
      <c r="P21" s="43"/>
      <c r="Q21" s="43"/>
      <c r="R21" s="43"/>
    </row>
    <row r="22" spans="1:28" x14ac:dyDescent="0.2">
      <c r="N22" s="43" t="s">
        <v>60</v>
      </c>
      <c r="O22" s="43"/>
      <c r="P22" s="43"/>
      <c r="Q22" s="43"/>
      <c r="R22" s="43"/>
    </row>
    <row r="23" spans="1:28" ht="14.25" x14ac:dyDescent="0.2">
      <c r="N23" s="29"/>
      <c r="O23" s="29"/>
      <c r="P23" s="29"/>
      <c r="Q23" s="29"/>
      <c r="R23" s="29"/>
      <c r="S23" s="29"/>
      <c r="T23" s="29"/>
    </row>
    <row r="24" spans="1:28" ht="14.25" x14ac:dyDescent="0.2">
      <c r="N24" s="29"/>
      <c r="O24" s="29"/>
      <c r="P24" s="29"/>
      <c r="Q24" s="29"/>
      <c r="R24" s="29"/>
      <c r="S24" s="29"/>
      <c r="T24" s="29"/>
    </row>
    <row r="26" spans="1:28" ht="15" x14ac:dyDescent="0.2">
      <c r="J26" s="22"/>
      <c r="K26" s="29"/>
      <c r="L26" s="29"/>
      <c r="M26" s="29"/>
      <c r="N26" s="29"/>
      <c r="O26" s="29"/>
      <c r="P26" s="29"/>
      <c r="Q26" s="29"/>
    </row>
    <row r="27" spans="1:28" ht="15" x14ac:dyDescent="0.2">
      <c r="J27" s="22"/>
      <c r="K27" s="29"/>
      <c r="L27" s="29"/>
      <c r="M27" s="29"/>
      <c r="N27" s="29"/>
      <c r="O27" s="29"/>
      <c r="P27" s="29"/>
      <c r="Q27" s="29"/>
    </row>
    <row r="28" spans="1:28" ht="15" x14ac:dyDescent="0.2">
      <c r="J28" s="22"/>
      <c r="K28" s="29"/>
      <c r="L28" s="29"/>
      <c r="M28" s="29"/>
      <c r="N28" s="29"/>
      <c r="O28" s="29"/>
      <c r="P28" s="29"/>
      <c r="Q28" s="29"/>
    </row>
    <row r="32" spans="1:28" ht="14.25" x14ac:dyDescent="0.2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2:15" ht="14.25" x14ac:dyDescent="0.2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</sheetData>
  <mergeCells count="24">
    <mergeCell ref="AB11:AB13"/>
    <mergeCell ref="D12:E12"/>
    <mergeCell ref="F12:G12"/>
    <mergeCell ref="H12:J12"/>
    <mergeCell ref="Q12:Q13"/>
    <mergeCell ref="R12:S12"/>
    <mergeCell ref="Q11:U11"/>
    <mergeCell ref="V11:AA11"/>
    <mergeCell ref="T12:T13"/>
    <mergeCell ref="V12:V13"/>
    <mergeCell ref="Z12:Z13"/>
    <mergeCell ref="AA12:AA13"/>
    <mergeCell ref="W13:Y13"/>
    <mergeCell ref="D11:P11"/>
    <mergeCell ref="K12:N12"/>
    <mergeCell ref="U12:U13"/>
    <mergeCell ref="P5:T5"/>
    <mergeCell ref="A11:A14"/>
    <mergeCell ref="D1:P1"/>
    <mergeCell ref="D2:N2"/>
    <mergeCell ref="D8:P8"/>
    <mergeCell ref="B11:B15"/>
    <mergeCell ref="C6:G6"/>
    <mergeCell ref="C11:C15"/>
  </mergeCells>
  <phoneticPr fontId="0" type="noConversion"/>
  <pageMargins left="0.32" right="0.21" top="1" bottom="1" header="0.5" footer="0.5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31"/>
  <sheetViews>
    <sheetView workbookViewId="0">
      <selection activeCell="AB15" sqref="AB15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20" customWidth="1"/>
    <col min="4" max="4" width="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5" width="6.7109375" customWidth="1"/>
    <col min="26" max="26" width="7.140625" customWidth="1"/>
    <col min="27" max="27" width="5.7109375" customWidth="1"/>
    <col min="28" max="28" width="7.140625" customWidth="1"/>
    <col min="29" max="29" width="3.7109375" customWidth="1"/>
  </cols>
  <sheetData>
    <row r="1" spans="1:28" s="6" customFormat="1" x14ac:dyDescent="0.2">
      <c r="A1" s="16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x14ac:dyDescent="0.2">
      <c r="A2" s="16"/>
      <c r="D2" s="79" t="s">
        <v>67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A3" s="16"/>
      <c r="D3" s="7" t="s">
        <v>31</v>
      </c>
      <c r="E3" s="7"/>
      <c r="F3" s="7"/>
      <c r="G3" s="7"/>
      <c r="O3" s="79"/>
      <c r="P3" s="79"/>
      <c r="Q3" s="79"/>
      <c r="R3" s="79"/>
      <c r="S3" s="79"/>
      <c r="T3" s="10"/>
      <c r="U3" s="10"/>
    </row>
    <row r="4" spans="1:28" s="6" customFormat="1" x14ac:dyDescent="0.2">
      <c r="A4" s="16"/>
      <c r="D4" s="7"/>
      <c r="E4" s="7"/>
      <c r="F4" s="7"/>
      <c r="G4" s="7"/>
      <c r="O4" s="10"/>
      <c r="P4" s="10"/>
      <c r="Q4" s="10"/>
      <c r="R4" s="10"/>
      <c r="S4" s="10"/>
      <c r="T4" s="10"/>
      <c r="U4" s="10"/>
    </row>
    <row r="5" spans="1:28" s="6" customFormat="1" x14ac:dyDescent="0.2">
      <c r="A5" s="16"/>
      <c r="D5" s="7"/>
      <c r="E5" s="7"/>
      <c r="F5" s="7"/>
      <c r="G5" s="7"/>
      <c r="O5" s="79" t="s">
        <v>186</v>
      </c>
      <c r="P5" s="79"/>
      <c r="Q5" s="79"/>
      <c r="R5" s="79"/>
      <c r="S5" s="79"/>
      <c r="T5" s="10"/>
      <c r="U5" s="10"/>
    </row>
    <row r="6" spans="1:28" s="6" customFormat="1" x14ac:dyDescent="0.2">
      <c r="A6" s="16"/>
      <c r="D6" s="7"/>
      <c r="E6" s="7"/>
      <c r="F6" s="7"/>
      <c r="G6" s="7"/>
      <c r="O6" s="10"/>
      <c r="P6" s="10"/>
      <c r="Q6" s="10"/>
      <c r="R6" s="10"/>
      <c r="S6" s="10"/>
      <c r="T6" s="10"/>
      <c r="U6" s="10"/>
    </row>
    <row r="7" spans="1:28" s="6" customFormat="1" x14ac:dyDescent="0.2">
      <c r="A7" s="16"/>
      <c r="D7" s="10" t="s">
        <v>135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8" s="6" customFormat="1" x14ac:dyDescent="0.2">
      <c r="A8" s="16"/>
      <c r="C8" s="8"/>
      <c r="D8"/>
      <c r="E8"/>
      <c r="F8"/>
      <c r="G8"/>
      <c r="H8" s="7"/>
      <c r="I8" s="7"/>
      <c r="J8" s="7"/>
      <c r="K8" s="7"/>
      <c r="L8" s="7"/>
      <c r="M8" s="7"/>
      <c r="N8" s="7"/>
      <c r="O8" s="7"/>
      <c r="P8" s="7"/>
    </row>
    <row r="9" spans="1:28" x14ac:dyDescent="0.2">
      <c r="C9" s="80" t="s">
        <v>0</v>
      </c>
      <c r="D9" s="48" t="s">
        <v>1</v>
      </c>
      <c r="E9" s="14"/>
      <c r="F9" s="14"/>
      <c r="G9" s="14"/>
    </row>
    <row r="10" spans="1:28" x14ac:dyDescent="0.2">
      <c r="A10" s="80" t="s">
        <v>40</v>
      </c>
      <c r="B10" s="85" t="s">
        <v>30</v>
      </c>
      <c r="C10" s="81"/>
      <c r="D10" s="88" t="s">
        <v>2</v>
      </c>
      <c r="E10" s="89"/>
      <c r="F10" s="89" t="s">
        <v>3</v>
      </c>
      <c r="G10" s="89"/>
      <c r="H10" s="14"/>
      <c r="I10" s="14"/>
      <c r="J10" s="14"/>
      <c r="K10" s="14"/>
      <c r="L10" s="14"/>
      <c r="M10" s="14"/>
      <c r="N10" s="14"/>
      <c r="O10" s="14"/>
      <c r="P10" s="14"/>
      <c r="Q10" s="92" t="s">
        <v>6</v>
      </c>
      <c r="R10" s="92"/>
      <c r="S10" s="92"/>
      <c r="T10" s="92"/>
      <c r="U10" s="92"/>
      <c r="V10" s="92" t="s">
        <v>12</v>
      </c>
      <c r="W10" s="93"/>
      <c r="X10" s="93"/>
      <c r="Y10" s="93"/>
      <c r="Z10" s="93"/>
      <c r="AA10" s="93"/>
      <c r="AB10" s="87" t="s">
        <v>28</v>
      </c>
    </row>
    <row r="11" spans="1:28" ht="40.5" customHeight="1" x14ac:dyDescent="0.2">
      <c r="A11" s="81"/>
      <c r="B11" s="85"/>
      <c r="C11" s="81"/>
      <c r="D11" s="9" t="s">
        <v>18</v>
      </c>
      <c r="E11" s="5" t="s">
        <v>11</v>
      </c>
      <c r="F11" s="4" t="s">
        <v>18</v>
      </c>
      <c r="G11" s="5" t="s">
        <v>11</v>
      </c>
      <c r="H11" s="90" t="s">
        <v>4</v>
      </c>
      <c r="I11" s="90"/>
      <c r="J11" s="90"/>
      <c r="K11" s="100" t="s">
        <v>5</v>
      </c>
      <c r="L11" s="101"/>
      <c r="M11" s="101"/>
      <c r="N11" s="102"/>
      <c r="O11" s="23" t="s">
        <v>11</v>
      </c>
      <c r="P11" s="12" t="s">
        <v>38</v>
      </c>
      <c r="Q11" s="91" t="s">
        <v>7</v>
      </c>
      <c r="R11" s="92" t="s">
        <v>8</v>
      </c>
      <c r="S11" s="92"/>
      <c r="T11" s="94" t="s">
        <v>47</v>
      </c>
      <c r="U11" s="96" t="s">
        <v>11</v>
      </c>
      <c r="V11" s="91" t="s">
        <v>13</v>
      </c>
      <c r="W11" s="3" t="s">
        <v>14</v>
      </c>
      <c r="X11" s="46" t="s">
        <v>95</v>
      </c>
      <c r="Y11" s="2" t="s">
        <v>16</v>
      </c>
      <c r="Z11" s="96" t="s">
        <v>11</v>
      </c>
      <c r="AA11" s="91" t="s">
        <v>39</v>
      </c>
      <c r="AB11" s="87"/>
    </row>
    <row r="12" spans="1:28" ht="26.25" customHeight="1" x14ac:dyDescent="0.2">
      <c r="A12" s="81"/>
      <c r="B12" s="85"/>
      <c r="C12" s="81"/>
      <c r="D12" s="9" t="s">
        <v>22</v>
      </c>
      <c r="E12" s="4"/>
      <c r="F12" s="4" t="s">
        <v>23</v>
      </c>
      <c r="G12" s="4"/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91"/>
      <c r="R12" s="2" t="s">
        <v>9</v>
      </c>
      <c r="S12" s="2" t="s">
        <v>35</v>
      </c>
      <c r="T12" s="95"/>
      <c r="U12" s="96"/>
      <c r="V12" s="91"/>
      <c r="W12" s="98" t="s">
        <v>17</v>
      </c>
      <c r="X12" s="98"/>
      <c r="Y12" s="98"/>
      <c r="Z12" s="97"/>
      <c r="AA12" s="91"/>
      <c r="AB12" s="87"/>
    </row>
    <row r="13" spans="1:28" x14ac:dyDescent="0.2">
      <c r="A13" s="82"/>
      <c r="B13" s="85"/>
      <c r="C13" s="86"/>
      <c r="D13" s="6"/>
      <c r="E13" s="6"/>
      <c r="F13" s="6"/>
      <c r="G13" s="6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idden="1" x14ac:dyDescent="0.2">
      <c r="A14" s="18"/>
      <c r="B14" s="85"/>
      <c r="C14" s="4"/>
      <c r="D14" s="4"/>
      <c r="E14" s="4"/>
      <c r="F14" s="4"/>
      <c r="G14" s="4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x14ac:dyDescent="0.2">
      <c r="A15" s="70" t="s">
        <v>41</v>
      </c>
      <c r="B15" s="53">
        <v>1</v>
      </c>
      <c r="C15" s="53" t="s">
        <v>193</v>
      </c>
      <c r="D15" s="53">
        <v>11</v>
      </c>
      <c r="E15" s="53">
        <f>D15*6</f>
        <v>66</v>
      </c>
      <c r="F15" s="53"/>
      <c r="G15" s="53">
        <f>F15*3</f>
        <v>0</v>
      </c>
      <c r="H15" s="53">
        <v>4</v>
      </c>
      <c r="I15" s="53">
        <v>3</v>
      </c>
      <c r="J15" s="53">
        <f>H15*3+I15*2</f>
        <v>18</v>
      </c>
      <c r="K15" s="53">
        <v>5</v>
      </c>
      <c r="L15" s="4">
        <v>1</v>
      </c>
      <c r="M15" s="4"/>
      <c r="N15" s="4"/>
      <c r="O15" s="4">
        <f>K15*2+L15*3+N15</f>
        <v>13</v>
      </c>
      <c r="P15" s="4">
        <f>E15+G15+J15+O15</f>
        <v>97</v>
      </c>
      <c r="Q15" s="4"/>
      <c r="R15" s="4">
        <v>1</v>
      </c>
      <c r="S15" s="4">
        <v>1</v>
      </c>
      <c r="T15" s="4"/>
      <c r="U15" s="4">
        <f>Q15+R15*4+S15*3+T15</f>
        <v>7</v>
      </c>
      <c r="V15" s="4"/>
      <c r="W15" s="4">
        <v>3</v>
      </c>
      <c r="X15" s="4"/>
      <c r="Y15" s="4"/>
      <c r="Z15" s="4">
        <f>W15+(X15*3)+(Y15*5)</f>
        <v>3</v>
      </c>
      <c r="AA15" s="4"/>
      <c r="AB15" s="72">
        <f>P15+U15+Z15</f>
        <v>107</v>
      </c>
    </row>
    <row r="16" spans="1:28" x14ac:dyDescent="0.2">
      <c r="A16" s="14" t="s">
        <v>41</v>
      </c>
      <c r="B16" s="4">
        <v>1</v>
      </c>
      <c r="C16" s="4" t="s">
        <v>80</v>
      </c>
      <c r="D16" s="4">
        <v>7</v>
      </c>
      <c r="E16" s="4">
        <f>D16*6</f>
        <v>42</v>
      </c>
      <c r="F16" s="4"/>
      <c r="G16" s="4">
        <f>F16*3</f>
        <v>0</v>
      </c>
      <c r="H16" s="4">
        <v>4</v>
      </c>
      <c r="I16" s="4">
        <v>4</v>
      </c>
      <c r="J16" s="4">
        <f>H16*3+I16*2</f>
        <v>20</v>
      </c>
      <c r="K16" s="4">
        <v>4</v>
      </c>
      <c r="L16" s="4"/>
      <c r="M16" s="4"/>
      <c r="N16" s="4"/>
      <c r="O16" s="4">
        <f>K16*2+L16*3+N16</f>
        <v>8</v>
      </c>
      <c r="P16" s="4">
        <f>E16+G16+J16+O16</f>
        <v>70</v>
      </c>
      <c r="Q16" s="4"/>
      <c r="R16" s="4"/>
      <c r="S16" s="4"/>
      <c r="T16" s="4"/>
      <c r="U16" s="4">
        <f>Q16+R16*4+S16*3+T16</f>
        <v>0</v>
      </c>
      <c r="V16" s="4"/>
      <c r="W16" s="4">
        <v>1</v>
      </c>
      <c r="X16" s="4"/>
      <c r="Y16" s="4">
        <v>2</v>
      </c>
      <c r="Z16" s="4">
        <v>10</v>
      </c>
      <c r="AA16" s="4"/>
      <c r="AB16" s="4">
        <f>P16+U16+Z16</f>
        <v>80</v>
      </c>
    </row>
    <row r="17" spans="1:28" x14ac:dyDescent="0.2">
      <c r="A17" s="14"/>
      <c r="B17" s="4"/>
      <c r="C17" s="53"/>
      <c r="D17" s="53"/>
      <c r="E17" s="53"/>
      <c r="F17" s="53"/>
      <c r="G17" s="53"/>
      <c r="H17" s="53"/>
      <c r="I17" s="53"/>
      <c r="J17" s="53"/>
      <c r="K17" s="5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9" spans="1:28" x14ac:dyDescent="0.2">
      <c r="Z19" s="43"/>
    </row>
    <row r="20" spans="1:28" ht="15" x14ac:dyDescent="0.2">
      <c r="C20" s="22"/>
      <c r="D20" s="22"/>
      <c r="E20" s="22"/>
      <c r="F20" s="22"/>
      <c r="G20" s="22"/>
    </row>
    <row r="21" spans="1:28" ht="15" x14ac:dyDescent="0.2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8" ht="15" x14ac:dyDescent="0.2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9"/>
      <c r="N22" s="29" t="s">
        <v>36</v>
      </c>
      <c r="O22" s="29"/>
      <c r="P22" s="29"/>
      <c r="Q22" s="29"/>
      <c r="R22" s="29"/>
      <c r="S22" s="30"/>
      <c r="T22" s="29"/>
      <c r="W22" s="65"/>
    </row>
    <row r="23" spans="1:28" ht="15" x14ac:dyDescent="0.2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9"/>
      <c r="N23" s="29" t="s">
        <v>57</v>
      </c>
      <c r="O23" s="29"/>
      <c r="P23" s="29"/>
      <c r="Q23" s="29"/>
      <c r="R23" s="29"/>
      <c r="S23" s="30"/>
      <c r="T23" s="29"/>
    </row>
    <row r="24" spans="1:28" ht="15" x14ac:dyDescent="0.2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8" ht="15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8" ht="15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8" ht="15" x14ac:dyDescent="0.2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8" ht="15" x14ac:dyDescent="0.2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8" ht="15" x14ac:dyDescent="0.2">
      <c r="C29" s="3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2"/>
      <c r="Q29" s="22"/>
      <c r="R29" s="22"/>
      <c r="S29" s="22"/>
      <c r="T29" s="22"/>
    </row>
    <row r="30" spans="1:28" ht="15" x14ac:dyDescent="0.2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8" ht="15" x14ac:dyDescent="0.2"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</sheetData>
  <mergeCells count="22">
    <mergeCell ref="D1:P1"/>
    <mergeCell ref="D2:N2"/>
    <mergeCell ref="B10:B14"/>
    <mergeCell ref="C9:C13"/>
    <mergeCell ref="U11:U12"/>
    <mergeCell ref="O5:S5"/>
    <mergeCell ref="O3:S3"/>
    <mergeCell ref="A10:A13"/>
    <mergeCell ref="Z11:Z12"/>
    <mergeCell ref="K11:N11"/>
    <mergeCell ref="T11:T12"/>
    <mergeCell ref="F10:G10"/>
    <mergeCell ref="D10:E10"/>
    <mergeCell ref="R11:S11"/>
    <mergeCell ref="AB10:AB12"/>
    <mergeCell ref="H11:J11"/>
    <mergeCell ref="Q11:Q12"/>
    <mergeCell ref="V10:AA10"/>
    <mergeCell ref="Q10:U10"/>
    <mergeCell ref="AA11:AA12"/>
    <mergeCell ref="V11:V12"/>
    <mergeCell ref="W12:Y12"/>
  </mergeCells>
  <phoneticPr fontId="0" type="noConversion"/>
  <pageMargins left="0.2" right="0.23" top="1" bottom="1" header="0.5" footer="0.5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7"/>
  <sheetViews>
    <sheetView workbookViewId="0">
      <selection activeCell="G24" sqref="G24"/>
    </sheetView>
  </sheetViews>
  <sheetFormatPr defaultRowHeight="12.75" x14ac:dyDescent="0.2"/>
  <cols>
    <col min="1" max="1" width="3.7109375" style="17" customWidth="1"/>
    <col min="2" max="2" width="4.42578125" customWidth="1"/>
    <col min="3" max="3" width="18.7109375" bestFit="1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8" width="7.5703125" customWidth="1"/>
    <col min="19" max="19" width="6.28515625" customWidth="1"/>
    <col min="20" max="20" width="6.5703125" customWidth="1"/>
    <col min="21" max="21" width="5.71093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9.5703125" customWidth="1"/>
    <col min="29" max="29" width="3.7109375" customWidth="1"/>
  </cols>
  <sheetData>
    <row r="1" spans="1:28" s="6" customFormat="1" x14ac:dyDescent="0.2">
      <c r="A1" s="16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x14ac:dyDescent="0.2">
      <c r="A2" s="16"/>
      <c r="D2" s="79" t="s">
        <v>69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A3" s="16"/>
      <c r="Q3" s="79" t="s">
        <v>188</v>
      </c>
      <c r="R3" s="79"/>
      <c r="S3" s="79"/>
      <c r="T3" s="79"/>
      <c r="U3" s="79"/>
    </row>
    <row r="4" spans="1:28" s="6" customFormat="1" x14ac:dyDescent="0.2">
      <c r="A4" s="16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28" s="6" customFormat="1" x14ac:dyDescent="0.2">
      <c r="A5" s="16"/>
      <c r="C5" s="8"/>
      <c r="D5" s="83" t="s">
        <v>145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28" x14ac:dyDescent="0.2">
      <c r="C6" s="8"/>
    </row>
    <row r="7" spans="1:28" x14ac:dyDescent="0.2">
      <c r="A7" s="80" t="s">
        <v>40</v>
      </c>
      <c r="B7" s="85" t="s">
        <v>30</v>
      </c>
      <c r="C7" s="80" t="s">
        <v>0</v>
      </c>
      <c r="D7" s="99" t="s">
        <v>1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 t="s">
        <v>6</v>
      </c>
      <c r="R7" s="92"/>
      <c r="S7" s="92"/>
      <c r="T7" s="92"/>
      <c r="U7" s="92"/>
      <c r="V7" s="92" t="s">
        <v>12</v>
      </c>
      <c r="W7" s="93"/>
      <c r="X7" s="93"/>
      <c r="Y7" s="93"/>
      <c r="Z7" s="93"/>
      <c r="AA7" s="93"/>
      <c r="AB7" s="87" t="s">
        <v>28</v>
      </c>
    </row>
    <row r="8" spans="1:28" ht="40.5" customHeight="1" x14ac:dyDescent="0.2">
      <c r="A8" s="81"/>
      <c r="B8" s="85"/>
      <c r="C8" s="81"/>
      <c r="D8" s="88" t="s">
        <v>2</v>
      </c>
      <c r="E8" s="89"/>
      <c r="F8" s="89" t="s">
        <v>3</v>
      </c>
      <c r="G8" s="89"/>
      <c r="H8" s="90" t="s">
        <v>4</v>
      </c>
      <c r="I8" s="90"/>
      <c r="J8" s="90"/>
      <c r="K8" s="100" t="s">
        <v>5</v>
      </c>
      <c r="L8" s="101"/>
      <c r="M8" s="101"/>
      <c r="N8" s="102"/>
      <c r="O8" s="23"/>
      <c r="P8" s="12" t="s">
        <v>38</v>
      </c>
      <c r="Q8" s="91" t="s">
        <v>7</v>
      </c>
      <c r="R8" s="92" t="s">
        <v>8</v>
      </c>
      <c r="S8" s="92"/>
      <c r="T8" s="91" t="s">
        <v>10</v>
      </c>
      <c r="U8" s="96" t="s">
        <v>11</v>
      </c>
      <c r="V8" s="91" t="s">
        <v>13</v>
      </c>
      <c r="W8" s="3" t="s">
        <v>14</v>
      </c>
      <c r="X8" s="2" t="s">
        <v>15</v>
      </c>
      <c r="Y8" s="2" t="s">
        <v>16</v>
      </c>
      <c r="Z8" s="96" t="s">
        <v>11</v>
      </c>
      <c r="AA8" s="91" t="s">
        <v>39</v>
      </c>
      <c r="AB8" s="87"/>
    </row>
    <row r="9" spans="1:28" ht="26.25" customHeight="1" x14ac:dyDescent="0.2">
      <c r="A9" s="81"/>
      <c r="B9" s="85"/>
      <c r="C9" s="81"/>
      <c r="D9" s="9" t="s">
        <v>18</v>
      </c>
      <c r="E9" s="5" t="s">
        <v>11</v>
      </c>
      <c r="F9" s="4" t="s">
        <v>18</v>
      </c>
      <c r="G9" s="5" t="s">
        <v>11</v>
      </c>
      <c r="H9" s="4" t="s">
        <v>18</v>
      </c>
      <c r="I9" s="4" t="s">
        <v>18</v>
      </c>
      <c r="J9" s="5" t="s">
        <v>11</v>
      </c>
      <c r="K9" s="4" t="s">
        <v>19</v>
      </c>
      <c r="L9" s="4" t="s">
        <v>20</v>
      </c>
      <c r="M9" s="5" t="s">
        <v>21</v>
      </c>
      <c r="N9" s="9" t="s">
        <v>29</v>
      </c>
      <c r="O9" s="9"/>
      <c r="P9" s="4" t="s">
        <v>11</v>
      </c>
      <c r="Q9" s="91"/>
      <c r="R9" s="2" t="s">
        <v>9</v>
      </c>
      <c r="S9" s="2" t="s">
        <v>35</v>
      </c>
      <c r="T9" s="93"/>
      <c r="U9" s="96"/>
      <c r="V9" s="91"/>
      <c r="W9" s="98" t="s">
        <v>17</v>
      </c>
      <c r="X9" s="98"/>
      <c r="Y9" s="98"/>
      <c r="Z9" s="97"/>
      <c r="AA9" s="91"/>
      <c r="AB9" s="87"/>
    </row>
    <row r="10" spans="1:28" x14ac:dyDescent="0.2">
      <c r="A10" s="82"/>
      <c r="B10" s="85"/>
      <c r="C10" s="81"/>
      <c r="D10" s="9" t="s">
        <v>22</v>
      </c>
      <c r="E10" s="4"/>
      <c r="F10" s="4" t="s">
        <v>23</v>
      </c>
      <c r="G10" s="4"/>
      <c r="H10" s="4" t="s">
        <v>23</v>
      </c>
      <c r="I10" s="4" t="s">
        <v>24</v>
      </c>
      <c r="J10" s="4"/>
      <c r="K10" s="4" t="s">
        <v>24</v>
      </c>
      <c r="L10" s="4" t="s">
        <v>23</v>
      </c>
      <c r="M10" s="4" t="s">
        <v>25</v>
      </c>
      <c r="N10" s="4"/>
      <c r="O10" s="4"/>
      <c r="P10" s="4"/>
      <c r="Q10" s="1"/>
      <c r="R10" s="4"/>
      <c r="S10" s="4"/>
      <c r="T10" s="4"/>
      <c r="U10" s="4"/>
      <c r="V10" s="4"/>
      <c r="W10" s="4"/>
      <c r="X10" s="4"/>
      <c r="Y10" s="4"/>
      <c r="Z10" s="4"/>
      <c r="AA10" s="2"/>
      <c r="AB10" s="4"/>
    </row>
    <row r="11" spans="1:28" hidden="1" x14ac:dyDescent="0.2">
      <c r="A11" s="18"/>
      <c r="B11" s="85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x14ac:dyDescent="0.2">
      <c r="A12" s="14" t="s">
        <v>41</v>
      </c>
      <c r="B12" s="20">
        <v>1</v>
      </c>
      <c r="C12" s="20" t="s">
        <v>86</v>
      </c>
      <c r="D12" s="4">
        <v>27</v>
      </c>
      <c r="E12" s="4">
        <f>D12*6</f>
        <v>162</v>
      </c>
      <c r="F12" s="4"/>
      <c r="G12" s="4">
        <f t="shared" ref="G12:G19" si="0">F12*3</f>
        <v>0</v>
      </c>
      <c r="H12" s="4">
        <v>4</v>
      </c>
      <c r="I12" s="4">
        <v>1</v>
      </c>
      <c r="J12" s="4">
        <f>(H12*3)+(I12*2)</f>
        <v>14</v>
      </c>
      <c r="K12" s="4">
        <v>4</v>
      </c>
      <c r="L12" s="4"/>
      <c r="M12" s="4"/>
      <c r="N12" s="4"/>
      <c r="O12" s="4">
        <f>K12*2+L12*3+M12+N12</f>
        <v>8</v>
      </c>
      <c r="P12" s="4">
        <f>E12+G12+J12+(K12*2)+(L12*3)+M12+N12</f>
        <v>184</v>
      </c>
      <c r="Q12" s="4"/>
      <c r="R12" s="4"/>
      <c r="S12" s="4"/>
      <c r="T12" s="4"/>
      <c r="U12" s="4">
        <f t="shared" ref="U12:U19" si="1">(Q12*6)+(R12*4)+(S12*3)+(T12*12)</f>
        <v>0</v>
      </c>
      <c r="V12" s="4">
        <v>1</v>
      </c>
      <c r="W12" s="4">
        <v>2</v>
      </c>
      <c r="X12" s="4"/>
      <c r="Y12" s="4"/>
      <c r="Z12" s="4">
        <f t="shared" ref="Z12:Z19" si="2">(V12*12)+W12+(X12*5)+(Y12*5)</f>
        <v>14</v>
      </c>
      <c r="AA12" s="4">
        <v>3</v>
      </c>
      <c r="AB12" s="4">
        <f t="shared" ref="AB12:AB19" si="3">SUM(P12+U12+Z12+AA12)</f>
        <v>201</v>
      </c>
    </row>
    <row r="13" spans="1:28" x14ac:dyDescent="0.2">
      <c r="A13" s="14" t="s">
        <v>41</v>
      </c>
      <c r="B13" s="4">
        <f t="shared" ref="B13:B19" si="4">B12+1</f>
        <v>2</v>
      </c>
      <c r="C13" s="20" t="s">
        <v>44</v>
      </c>
      <c r="D13" s="4">
        <v>13</v>
      </c>
      <c r="E13" s="4">
        <f t="shared" ref="E13:E19" si="5">D13*6</f>
        <v>78</v>
      </c>
      <c r="F13" s="4">
        <v>6</v>
      </c>
      <c r="G13" s="4">
        <f t="shared" si="0"/>
        <v>18</v>
      </c>
      <c r="H13" s="4">
        <v>4</v>
      </c>
      <c r="I13" s="4">
        <v>2</v>
      </c>
      <c r="J13" s="4">
        <f>(H13*3)+(I13*2)</f>
        <v>16</v>
      </c>
      <c r="K13" s="4">
        <v>5</v>
      </c>
      <c r="L13" s="4">
        <v>8</v>
      </c>
      <c r="M13" s="4"/>
      <c r="N13" s="4"/>
      <c r="O13" s="4">
        <f>K13*2+L13*3+M13+N13</f>
        <v>34</v>
      </c>
      <c r="P13" s="4">
        <f>E13+G13+J13+(K13*2)+(L13*3)+M13+N13</f>
        <v>146</v>
      </c>
      <c r="Q13" s="4">
        <v>1</v>
      </c>
      <c r="R13" s="4"/>
      <c r="S13" s="4"/>
      <c r="T13" s="4"/>
      <c r="U13" s="4">
        <f t="shared" si="1"/>
        <v>6</v>
      </c>
      <c r="V13" s="4"/>
      <c r="W13" s="4"/>
      <c r="X13" s="4"/>
      <c r="Y13" s="4"/>
      <c r="Z13" s="4">
        <f t="shared" si="2"/>
        <v>0</v>
      </c>
      <c r="AA13" s="4"/>
      <c r="AB13" s="4">
        <f t="shared" si="3"/>
        <v>152</v>
      </c>
    </row>
    <row r="14" spans="1:28" x14ac:dyDescent="0.2">
      <c r="A14" s="14" t="s">
        <v>41</v>
      </c>
      <c r="B14" s="4">
        <f t="shared" si="4"/>
        <v>3</v>
      </c>
      <c r="C14" s="4" t="s">
        <v>91</v>
      </c>
      <c r="D14" s="4">
        <v>12</v>
      </c>
      <c r="E14" s="4">
        <f t="shared" si="5"/>
        <v>72</v>
      </c>
      <c r="F14" s="4"/>
      <c r="G14" s="4">
        <f t="shared" si="0"/>
        <v>0</v>
      </c>
      <c r="H14" s="4">
        <v>4</v>
      </c>
      <c r="I14" s="4">
        <v>8</v>
      </c>
      <c r="J14" s="4">
        <f>H14*3+I14*2</f>
        <v>28</v>
      </c>
      <c r="K14" s="4">
        <v>5</v>
      </c>
      <c r="L14" s="4">
        <v>4</v>
      </c>
      <c r="M14" s="4"/>
      <c r="N14" s="4"/>
      <c r="O14" s="4">
        <f>K14*2+L14*3+M14*1+N14</f>
        <v>22</v>
      </c>
      <c r="P14" s="4">
        <f>E14+G14+J14+N14+O14</f>
        <v>122</v>
      </c>
      <c r="Q14" s="4"/>
      <c r="R14" s="4"/>
      <c r="S14" s="4"/>
      <c r="T14" s="4"/>
      <c r="U14" s="4">
        <f t="shared" si="1"/>
        <v>0</v>
      </c>
      <c r="V14" s="4"/>
      <c r="W14" s="4">
        <v>5</v>
      </c>
      <c r="X14" s="4"/>
      <c r="Y14" s="4"/>
      <c r="Z14" s="4">
        <f t="shared" si="2"/>
        <v>5</v>
      </c>
      <c r="AA14" s="4"/>
      <c r="AB14" s="4">
        <f t="shared" si="3"/>
        <v>127</v>
      </c>
    </row>
    <row r="15" spans="1:28" x14ac:dyDescent="0.2">
      <c r="A15" s="14" t="s">
        <v>41</v>
      </c>
      <c r="B15" s="4">
        <f t="shared" si="4"/>
        <v>4</v>
      </c>
      <c r="C15" s="20" t="s">
        <v>88</v>
      </c>
      <c r="D15" s="4">
        <v>4</v>
      </c>
      <c r="E15" s="4">
        <f t="shared" si="5"/>
        <v>24</v>
      </c>
      <c r="F15" s="4">
        <v>15</v>
      </c>
      <c r="G15" s="4">
        <f t="shared" si="0"/>
        <v>45</v>
      </c>
      <c r="H15" s="4">
        <v>4</v>
      </c>
      <c r="I15" s="4">
        <v>1</v>
      </c>
      <c r="J15" s="4">
        <f>(H15*3)+(I15*2)</f>
        <v>14</v>
      </c>
      <c r="K15" s="4">
        <v>4</v>
      </c>
      <c r="L15" s="4"/>
      <c r="M15" s="4"/>
      <c r="N15" s="4"/>
      <c r="O15" s="4">
        <f>K15*2+L15*3+M15+N15</f>
        <v>8</v>
      </c>
      <c r="P15" s="4">
        <f>E15+G15+J15+(K15*2)+(L15*3)+M15+N15</f>
        <v>91</v>
      </c>
      <c r="Q15" s="4">
        <v>1</v>
      </c>
      <c r="R15" s="4"/>
      <c r="S15" s="4">
        <v>1</v>
      </c>
      <c r="T15" s="4"/>
      <c r="U15" s="4">
        <f t="shared" si="1"/>
        <v>9</v>
      </c>
      <c r="V15" s="4"/>
      <c r="W15" s="4">
        <v>3</v>
      </c>
      <c r="X15" s="4"/>
      <c r="Y15" s="4"/>
      <c r="Z15" s="4">
        <f t="shared" si="2"/>
        <v>3</v>
      </c>
      <c r="AA15" s="4"/>
      <c r="AB15" s="4">
        <f t="shared" si="3"/>
        <v>103</v>
      </c>
    </row>
    <row r="16" spans="1:28" x14ac:dyDescent="0.2">
      <c r="A16" s="70" t="s">
        <v>41</v>
      </c>
      <c r="B16" s="4">
        <f t="shared" si="4"/>
        <v>5</v>
      </c>
      <c r="C16" s="73" t="s">
        <v>194</v>
      </c>
      <c r="D16" s="20">
        <v>6</v>
      </c>
      <c r="E16" s="20">
        <f>D16*6</f>
        <v>36</v>
      </c>
      <c r="F16" s="20"/>
      <c r="G16" s="20">
        <f>F16*3</f>
        <v>0</v>
      </c>
      <c r="H16" s="20">
        <v>4</v>
      </c>
      <c r="I16" s="20">
        <v>11</v>
      </c>
      <c r="J16" s="20">
        <f>(H16*3)+(I16*2)</f>
        <v>34</v>
      </c>
      <c r="K16" s="20">
        <v>5</v>
      </c>
      <c r="L16" s="20"/>
      <c r="M16" s="20"/>
      <c r="N16" s="20"/>
      <c r="O16" s="20">
        <f>K16*2+L16*3+M16+N16</f>
        <v>10</v>
      </c>
      <c r="P16" s="20">
        <f>E16+G16+J16+(K16*2)+(L16*3)+M16+N16</f>
        <v>80</v>
      </c>
      <c r="Q16" s="20">
        <v>0</v>
      </c>
      <c r="R16" s="34"/>
      <c r="S16" s="20">
        <v>1</v>
      </c>
      <c r="T16" s="20"/>
      <c r="U16" s="20">
        <f>(Q16*6)+(R16*4)+(S16*3)+(T16*6)</f>
        <v>3</v>
      </c>
      <c r="V16" s="20"/>
      <c r="W16" s="20">
        <v>2</v>
      </c>
      <c r="X16" s="20"/>
      <c r="Y16" s="20"/>
      <c r="Z16" s="20">
        <f>(V16*12)+W16+(X16*5)+(Y16*5)</f>
        <v>2</v>
      </c>
      <c r="AA16" s="20">
        <v>1</v>
      </c>
      <c r="AB16" s="20">
        <f>SUM(P16+U16+Z16+AA16)</f>
        <v>86</v>
      </c>
    </row>
    <row r="17" spans="1:28" x14ac:dyDescent="0.2">
      <c r="A17" s="14" t="s">
        <v>41</v>
      </c>
      <c r="B17" s="4">
        <f t="shared" si="4"/>
        <v>6</v>
      </c>
      <c r="C17" s="20" t="s">
        <v>89</v>
      </c>
      <c r="D17" s="4">
        <v>5</v>
      </c>
      <c r="E17" s="4">
        <f t="shared" si="5"/>
        <v>30</v>
      </c>
      <c r="F17" s="4"/>
      <c r="G17" s="4">
        <f t="shared" si="0"/>
        <v>0</v>
      </c>
      <c r="H17" s="4">
        <v>4</v>
      </c>
      <c r="I17" s="4">
        <v>12</v>
      </c>
      <c r="J17" s="4">
        <f>(H17*3)+(I17*2)</f>
        <v>36</v>
      </c>
      <c r="K17" s="4">
        <v>4</v>
      </c>
      <c r="L17" s="4"/>
      <c r="M17" s="4"/>
      <c r="N17" s="4"/>
      <c r="O17" s="4">
        <f>K17*2+L17*3+M17+N17</f>
        <v>8</v>
      </c>
      <c r="P17" s="4">
        <f>E17+G17+J17+(K17*2)+(L17*3)+M17+N17</f>
        <v>74</v>
      </c>
      <c r="Q17" s="4">
        <v>1</v>
      </c>
      <c r="R17" s="4"/>
      <c r="S17" s="4"/>
      <c r="T17" s="4"/>
      <c r="U17" s="4">
        <f t="shared" si="1"/>
        <v>6</v>
      </c>
      <c r="V17" s="4"/>
      <c r="W17" s="4">
        <v>3</v>
      </c>
      <c r="X17" s="4"/>
      <c r="Y17" s="4"/>
      <c r="Z17" s="4">
        <f t="shared" si="2"/>
        <v>3</v>
      </c>
      <c r="AA17" s="4">
        <v>3</v>
      </c>
      <c r="AB17" s="4">
        <f t="shared" si="3"/>
        <v>86</v>
      </c>
    </row>
    <row r="18" spans="1:28" x14ac:dyDescent="0.2">
      <c r="A18" s="14" t="s">
        <v>41</v>
      </c>
      <c r="B18" s="4">
        <f t="shared" si="4"/>
        <v>7</v>
      </c>
      <c r="C18" s="20" t="s">
        <v>90</v>
      </c>
      <c r="D18" s="4">
        <v>5</v>
      </c>
      <c r="E18" s="4">
        <f t="shared" si="5"/>
        <v>30</v>
      </c>
      <c r="F18" s="4"/>
      <c r="G18" s="4">
        <f t="shared" si="0"/>
        <v>0</v>
      </c>
      <c r="H18" s="4">
        <v>4</v>
      </c>
      <c r="I18" s="4">
        <v>9</v>
      </c>
      <c r="J18" s="4">
        <f>(H18*3)+(I18*2)</f>
        <v>30</v>
      </c>
      <c r="K18" s="4">
        <v>4</v>
      </c>
      <c r="L18" s="4"/>
      <c r="M18" s="4"/>
      <c r="N18" s="4"/>
      <c r="O18" s="4">
        <f>K18*2+L18*3+M18+N18</f>
        <v>8</v>
      </c>
      <c r="P18" s="4">
        <f>E18+G18+J18+(K18*2)+(L18*3)+M18+N18</f>
        <v>68</v>
      </c>
      <c r="Q18" s="4">
        <v>0</v>
      </c>
      <c r="R18" s="4"/>
      <c r="S18" s="4">
        <v>3</v>
      </c>
      <c r="T18" s="4"/>
      <c r="U18" s="4">
        <f t="shared" si="1"/>
        <v>9</v>
      </c>
      <c r="V18" s="4"/>
      <c r="W18" s="4">
        <v>4</v>
      </c>
      <c r="X18" s="4"/>
      <c r="Y18" s="4"/>
      <c r="Z18" s="4">
        <f t="shared" si="2"/>
        <v>4</v>
      </c>
      <c r="AA18" s="4"/>
      <c r="AB18" s="4">
        <f t="shared" si="3"/>
        <v>81</v>
      </c>
    </row>
    <row r="19" spans="1:28" x14ac:dyDescent="0.2">
      <c r="A19" s="14" t="s">
        <v>41</v>
      </c>
      <c r="B19" s="4">
        <f t="shared" si="4"/>
        <v>8</v>
      </c>
      <c r="C19" s="20" t="s">
        <v>87</v>
      </c>
      <c r="D19" s="4">
        <v>5</v>
      </c>
      <c r="E19" s="4">
        <f t="shared" si="5"/>
        <v>30</v>
      </c>
      <c r="F19" s="4"/>
      <c r="G19" s="4">
        <f t="shared" si="0"/>
        <v>0</v>
      </c>
      <c r="H19" s="4">
        <v>4</v>
      </c>
      <c r="I19" s="4">
        <v>11</v>
      </c>
      <c r="J19" s="4">
        <f>(H19*3)+(I19*2)</f>
        <v>34</v>
      </c>
      <c r="K19" s="4">
        <v>4</v>
      </c>
      <c r="L19" s="4"/>
      <c r="M19" s="4"/>
      <c r="N19" s="4"/>
      <c r="O19" s="4">
        <f>K19*2+L19*3+M19+N19</f>
        <v>8</v>
      </c>
      <c r="P19" s="4">
        <f>E19+G19+J19+(K19*2)+(L19*3)+M19+N19</f>
        <v>72</v>
      </c>
      <c r="Q19" s="4"/>
      <c r="R19" s="4"/>
      <c r="S19" s="4"/>
      <c r="T19" s="4"/>
      <c r="U19" s="4">
        <f t="shared" si="1"/>
        <v>0</v>
      </c>
      <c r="V19" s="4"/>
      <c r="W19" s="4">
        <v>4</v>
      </c>
      <c r="X19" s="4"/>
      <c r="Y19" s="4"/>
      <c r="Z19" s="4">
        <f t="shared" si="2"/>
        <v>4</v>
      </c>
      <c r="AA19" s="4"/>
      <c r="AB19" s="4">
        <f t="shared" si="3"/>
        <v>76</v>
      </c>
    </row>
    <row r="20" spans="1:28" ht="15" x14ac:dyDescent="0.2">
      <c r="N20" s="29"/>
      <c r="O20" s="29"/>
      <c r="P20" s="29"/>
      <c r="Q20" s="29"/>
      <c r="R20" s="22"/>
    </row>
    <row r="21" spans="1:28" ht="15" x14ac:dyDescent="0.2">
      <c r="L21" s="22"/>
      <c r="M21" s="22"/>
      <c r="N21" s="29"/>
      <c r="O21" s="29"/>
      <c r="P21" s="29"/>
      <c r="Q21" s="29"/>
      <c r="R21" s="29"/>
      <c r="S21" s="29"/>
      <c r="T21" s="29"/>
    </row>
    <row r="22" spans="1:28" ht="15" x14ac:dyDescent="0.2">
      <c r="L22" s="22"/>
      <c r="M22" s="22"/>
      <c r="N22" s="43" t="s">
        <v>119</v>
      </c>
      <c r="O22" s="43"/>
      <c r="P22" s="43"/>
      <c r="Q22" s="43"/>
      <c r="R22" s="29"/>
      <c r="S22" s="29"/>
      <c r="T22" s="29"/>
    </row>
    <row r="23" spans="1:28" ht="15" x14ac:dyDescent="0.2">
      <c r="L23" s="22"/>
      <c r="M23" s="22"/>
      <c r="N23" s="43" t="s">
        <v>120</v>
      </c>
      <c r="O23" s="43"/>
      <c r="P23" s="43"/>
      <c r="Q23" s="43"/>
      <c r="R23" s="29"/>
      <c r="S23" s="22"/>
    </row>
    <row r="24" spans="1:28" x14ac:dyDescent="0.2">
      <c r="W24" s="36"/>
    </row>
    <row r="26" spans="1:28" ht="15" x14ac:dyDescent="0.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28" ht="1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</sheetData>
  <mergeCells count="24">
    <mergeCell ref="Q3:U3"/>
    <mergeCell ref="C7:C11"/>
    <mergeCell ref="B7:B11"/>
    <mergeCell ref="D4:P4"/>
    <mergeCell ref="D5:P5"/>
    <mergeCell ref="T8:T9"/>
    <mergeCell ref="U8:U9"/>
    <mergeCell ref="D7:P7"/>
    <mergeCell ref="D8:E8"/>
    <mergeCell ref="Q7:U7"/>
    <mergeCell ref="Q8:Q9"/>
    <mergeCell ref="R8:S8"/>
    <mergeCell ref="AB7:AB9"/>
    <mergeCell ref="V8:V9"/>
    <mergeCell ref="Z8:Z9"/>
    <mergeCell ref="W9:Y9"/>
    <mergeCell ref="V7:AA7"/>
    <mergeCell ref="AA8:AA9"/>
    <mergeCell ref="A7:A10"/>
    <mergeCell ref="F8:G8"/>
    <mergeCell ref="H8:J8"/>
    <mergeCell ref="D1:P1"/>
    <mergeCell ref="D2:N2"/>
    <mergeCell ref="K8:N8"/>
  </mergeCells>
  <phoneticPr fontId="0" type="noConversion"/>
  <pageMargins left="0.23" right="0.75" top="0.51" bottom="1" header="0.5" footer="0.5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33"/>
  <sheetViews>
    <sheetView view="pageLayout" topLeftCell="A9" zoomScaleNormal="100" workbookViewId="0">
      <selection activeCell="Y20" sqref="Y20"/>
    </sheetView>
  </sheetViews>
  <sheetFormatPr defaultRowHeight="13.5" customHeight="1" x14ac:dyDescent="0.2"/>
  <cols>
    <col min="1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5" width="7.140625" customWidth="1"/>
    <col min="26" max="26" width="5.42578125" customWidth="1"/>
    <col min="27" max="27" width="6.7109375" customWidth="1"/>
    <col min="28" max="28" width="8.28515625" customWidth="1"/>
    <col min="29" max="29" width="3.7109375" customWidth="1"/>
  </cols>
  <sheetData>
    <row r="1" spans="1:28" s="6" customFormat="1" ht="13.5" customHeight="1" x14ac:dyDescent="0.2">
      <c r="A1" s="19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ht="13.5" customHeight="1" x14ac:dyDescent="0.2">
      <c r="A2" s="19"/>
      <c r="D2" s="79" t="s">
        <v>70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ht="13.5" customHeight="1" x14ac:dyDescent="0.2">
      <c r="A3" s="19"/>
      <c r="Q3" s="79" t="s">
        <v>189</v>
      </c>
      <c r="R3" s="79"/>
      <c r="S3" s="79"/>
      <c r="T3" s="79"/>
      <c r="U3" s="79"/>
      <c r="W3" s="79"/>
      <c r="X3" s="79"/>
      <c r="Y3" s="79"/>
      <c r="Z3" s="79"/>
      <c r="AA3" s="79"/>
    </row>
    <row r="4" spans="1:28" s="6" customFormat="1" ht="13.5" customHeight="1" x14ac:dyDescent="0.2">
      <c r="A4" s="19"/>
      <c r="Q4" s="10"/>
      <c r="R4" s="10"/>
      <c r="S4" s="10"/>
      <c r="T4" s="10"/>
      <c r="U4" s="10"/>
      <c r="W4" s="10"/>
      <c r="X4" s="10"/>
      <c r="Y4" s="10"/>
      <c r="Z4" s="10"/>
      <c r="AA4" s="10"/>
    </row>
    <row r="5" spans="1:28" s="6" customFormat="1" ht="13.5" customHeight="1" x14ac:dyDescent="0.2">
      <c r="A5" s="19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28" s="6" customFormat="1" ht="13.5" customHeight="1" x14ac:dyDescent="0.2">
      <c r="A6" s="19"/>
      <c r="D6" s="79" t="s">
        <v>136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28" s="6" customFormat="1" ht="13.5" customHeight="1" x14ac:dyDescent="0.2">
      <c r="A7" s="1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28" ht="13.5" customHeight="1" x14ac:dyDescent="0.2">
      <c r="A8" s="40"/>
      <c r="C8" s="8"/>
    </row>
    <row r="9" spans="1:28" ht="13.5" customHeight="1" x14ac:dyDescent="0.2">
      <c r="A9" s="104" t="s">
        <v>40</v>
      </c>
      <c r="B9" s="111" t="s">
        <v>30</v>
      </c>
      <c r="C9" s="80" t="s">
        <v>0</v>
      </c>
      <c r="D9" s="99" t="s">
        <v>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 t="s">
        <v>6</v>
      </c>
      <c r="R9" s="92"/>
      <c r="S9" s="92"/>
      <c r="T9" s="92"/>
      <c r="U9" s="92"/>
      <c r="V9" s="92" t="s">
        <v>12</v>
      </c>
      <c r="W9" s="93"/>
      <c r="X9" s="93"/>
      <c r="Y9" s="93"/>
      <c r="Z9" s="93"/>
      <c r="AA9" s="93"/>
      <c r="AB9" s="87" t="s">
        <v>28</v>
      </c>
    </row>
    <row r="10" spans="1:28" ht="25.5" customHeight="1" x14ac:dyDescent="0.2">
      <c r="A10" s="105"/>
      <c r="B10" s="111"/>
      <c r="C10" s="81"/>
      <c r="D10" s="88" t="s">
        <v>2</v>
      </c>
      <c r="E10" s="89"/>
      <c r="F10" s="89" t="s">
        <v>3</v>
      </c>
      <c r="G10" s="89"/>
      <c r="H10" s="90" t="s">
        <v>4</v>
      </c>
      <c r="I10" s="90"/>
      <c r="J10" s="90"/>
      <c r="K10" s="100" t="s">
        <v>5</v>
      </c>
      <c r="L10" s="101"/>
      <c r="M10" s="101"/>
      <c r="N10" s="102"/>
      <c r="O10" s="23"/>
      <c r="P10" s="12" t="s">
        <v>38</v>
      </c>
      <c r="Q10" s="91" t="s">
        <v>7</v>
      </c>
      <c r="R10" s="92" t="s">
        <v>8</v>
      </c>
      <c r="S10" s="92"/>
      <c r="T10" s="91" t="s">
        <v>47</v>
      </c>
      <c r="U10" s="96" t="s">
        <v>11</v>
      </c>
      <c r="V10" s="91" t="s">
        <v>13</v>
      </c>
      <c r="W10" s="3" t="s">
        <v>14</v>
      </c>
      <c r="X10" s="2" t="s">
        <v>15</v>
      </c>
      <c r="Y10" s="2" t="s">
        <v>16</v>
      </c>
      <c r="Z10" s="96" t="s">
        <v>11</v>
      </c>
      <c r="AA10" s="91" t="s">
        <v>39</v>
      </c>
      <c r="AB10" s="87"/>
    </row>
    <row r="11" spans="1:28" ht="30.75" customHeight="1" x14ac:dyDescent="0.2">
      <c r="A11" s="105"/>
      <c r="B11" s="111"/>
      <c r="C11" s="81"/>
      <c r="D11" s="9" t="s">
        <v>18</v>
      </c>
      <c r="E11" s="5" t="s">
        <v>11</v>
      </c>
      <c r="F11" s="4" t="s">
        <v>18</v>
      </c>
      <c r="G11" s="5" t="s">
        <v>11</v>
      </c>
      <c r="H11" s="41" t="s">
        <v>92</v>
      </c>
      <c r="I11" s="41" t="s">
        <v>93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4" t="s">
        <v>11</v>
      </c>
      <c r="P11" s="4" t="s">
        <v>11</v>
      </c>
      <c r="Q11" s="91"/>
      <c r="R11" s="2" t="s">
        <v>9</v>
      </c>
      <c r="S11" s="2" t="s">
        <v>35</v>
      </c>
      <c r="T11" s="93"/>
      <c r="U11" s="96"/>
      <c r="V11" s="91"/>
      <c r="W11" s="98" t="s">
        <v>17</v>
      </c>
      <c r="X11" s="98"/>
      <c r="Y11" s="98"/>
      <c r="Z11" s="97"/>
      <c r="AA11" s="91"/>
      <c r="AB11" s="87"/>
    </row>
    <row r="12" spans="1:28" ht="13.5" customHeight="1" x14ac:dyDescent="0.2">
      <c r="A12" s="105"/>
      <c r="B12" s="111"/>
      <c r="C12" s="81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t="13.5" customHeight="1" x14ac:dyDescent="0.2">
      <c r="A13" s="82"/>
      <c r="B13" s="111"/>
      <c r="C13" s="8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3.5" customHeight="1" x14ac:dyDescent="0.2">
      <c r="A14" s="14" t="s">
        <v>41</v>
      </c>
      <c r="B14" s="4">
        <v>1</v>
      </c>
      <c r="C14" s="4" t="s">
        <v>103</v>
      </c>
      <c r="D14" s="4">
        <v>20</v>
      </c>
      <c r="E14" s="4">
        <f t="shared" ref="E14:E20" si="0">D14*6</f>
        <v>120</v>
      </c>
      <c r="F14" s="4"/>
      <c r="G14" s="4">
        <f t="shared" ref="G14:G20" si="1">F14*3</f>
        <v>0</v>
      </c>
      <c r="H14" s="4">
        <v>4</v>
      </c>
      <c r="I14" s="4">
        <v>4</v>
      </c>
      <c r="J14" s="4">
        <f t="shared" ref="J14:J20" si="2">(H14*3)+(I14*2)</f>
        <v>20</v>
      </c>
      <c r="K14" s="4">
        <v>5</v>
      </c>
      <c r="L14" s="4">
        <v>14</v>
      </c>
      <c r="M14" s="4"/>
      <c r="N14" s="4">
        <v>10</v>
      </c>
      <c r="O14" s="4">
        <f t="shared" ref="O14:O20" si="3">K14*2+L14*3+M14+N14</f>
        <v>62</v>
      </c>
      <c r="P14" s="4">
        <f t="shared" ref="P14:P21" si="4">E14+G14+J14+(K14*2)+(L14*3)+M14+N14</f>
        <v>202</v>
      </c>
      <c r="Q14" s="4">
        <v>1</v>
      </c>
      <c r="R14" s="4"/>
      <c r="S14" s="4"/>
      <c r="T14" s="4"/>
      <c r="U14" s="4">
        <f t="shared" ref="U14:U20" si="5">(Q14*6)+(R14*4)+(S14*3)+(T14*12)</f>
        <v>6</v>
      </c>
      <c r="V14" s="4">
        <v>1</v>
      </c>
      <c r="W14" s="4">
        <v>2</v>
      </c>
      <c r="X14" s="4"/>
      <c r="Y14" s="4"/>
      <c r="Z14" s="4">
        <f t="shared" ref="Z14:Z20" si="6">(V14*12)+W14+(X14*5)+(Y14*5)</f>
        <v>14</v>
      </c>
      <c r="AA14" s="4">
        <v>2</v>
      </c>
      <c r="AB14" s="4">
        <f t="shared" ref="AB14:AB20" si="7">SUM(P14+U14+Z14+AA14)</f>
        <v>224</v>
      </c>
    </row>
    <row r="15" spans="1:28" ht="13.5" customHeight="1" x14ac:dyDescent="0.2">
      <c r="A15" s="14" t="s">
        <v>41</v>
      </c>
      <c r="B15" s="4">
        <f t="shared" ref="B15:B20" si="8">B14+1</f>
        <v>2</v>
      </c>
      <c r="C15" s="4" t="s">
        <v>104</v>
      </c>
      <c r="D15" s="4">
        <v>19</v>
      </c>
      <c r="E15" s="4">
        <f t="shared" si="0"/>
        <v>114</v>
      </c>
      <c r="F15" s="4"/>
      <c r="G15" s="4">
        <f t="shared" si="1"/>
        <v>0</v>
      </c>
      <c r="H15" s="4">
        <v>4</v>
      </c>
      <c r="I15" s="4"/>
      <c r="J15" s="4">
        <f t="shared" si="2"/>
        <v>12</v>
      </c>
      <c r="K15" s="4">
        <v>5</v>
      </c>
      <c r="L15" s="4">
        <v>13</v>
      </c>
      <c r="M15" s="4"/>
      <c r="N15" s="4">
        <v>10</v>
      </c>
      <c r="O15" s="4">
        <f t="shared" si="3"/>
        <v>59</v>
      </c>
      <c r="P15" s="4">
        <f t="shared" si="4"/>
        <v>185</v>
      </c>
      <c r="Q15" s="4"/>
      <c r="R15" s="4"/>
      <c r="S15" s="4"/>
      <c r="T15" s="4"/>
      <c r="U15" s="4">
        <f t="shared" si="5"/>
        <v>0</v>
      </c>
      <c r="V15" s="4"/>
      <c r="W15" s="4">
        <v>3</v>
      </c>
      <c r="X15" s="4"/>
      <c r="Y15" s="4"/>
      <c r="Z15" s="4">
        <f t="shared" si="6"/>
        <v>3</v>
      </c>
      <c r="AA15" s="4">
        <v>2</v>
      </c>
      <c r="AB15" s="4">
        <f t="shared" si="7"/>
        <v>190</v>
      </c>
    </row>
    <row r="16" spans="1:28" ht="13.5" customHeight="1" x14ac:dyDescent="0.2">
      <c r="A16" s="14" t="s">
        <v>41</v>
      </c>
      <c r="B16" s="4">
        <f t="shared" si="8"/>
        <v>3</v>
      </c>
      <c r="C16" s="34" t="s">
        <v>106</v>
      </c>
      <c r="D16" s="4">
        <v>19</v>
      </c>
      <c r="E16" s="4">
        <f t="shared" si="0"/>
        <v>114</v>
      </c>
      <c r="F16" s="4"/>
      <c r="G16" s="4">
        <f t="shared" si="1"/>
        <v>0</v>
      </c>
      <c r="H16" s="4"/>
      <c r="I16" s="4"/>
      <c r="J16" s="4">
        <f t="shared" si="2"/>
        <v>0</v>
      </c>
      <c r="K16" s="4">
        <v>5</v>
      </c>
      <c r="L16" s="4"/>
      <c r="M16" s="4"/>
      <c r="N16" s="4"/>
      <c r="O16" s="4">
        <f t="shared" si="3"/>
        <v>10</v>
      </c>
      <c r="P16" s="4">
        <f t="shared" si="4"/>
        <v>124</v>
      </c>
      <c r="Q16" s="4"/>
      <c r="R16" s="4"/>
      <c r="S16" s="4">
        <v>2</v>
      </c>
      <c r="T16" s="4"/>
      <c r="U16" s="4">
        <f t="shared" si="5"/>
        <v>6</v>
      </c>
      <c r="V16" s="54">
        <v>1</v>
      </c>
      <c r="W16" s="54">
        <v>5</v>
      </c>
      <c r="X16" s="35"/>
      <c r="Y16" s="35"/>
      <c r="Z16" s="4">
        <f t="shared" si="6"/>
        <v>17</v>
      </c>
      <c r="AA16" s="4">
        <v>1</v>
      </c>
      <c r="AB16" s="4">
        <f t="shared" si="7"/>
        <v>148</v>
      </c>
    </row>
    <row r="17" spans="1:28" ht="13.5" customHeight="1" x14ac:dyDescent="0.2">
      <c r="A17" s="71" t="s">
        <v>41</v>
      </c>
      <c r="B17" s="4">
        <f t="shared" si="8"/>
        <v>4</v>
      </c>
      <c r="C17" s="35" t="s">
        <v>105</v>
      </c>
      <c r="D17" s="4">
        <v>8</v>
      </c>
      <c r="E17" s="4">
        <f t="shared" ref="E17" si="9">D17*6</f>
        <v>48</v>
      </c>
      <c r="F17" s="4"/>
      <c r="G17" s="4">
        <f t="shared" ref="G17" si="10">F17*3</f>
        <v>0</v>
      </c>
      <c r="H17" s="4">
        <v>2</v>
      </c>
      <c r="I17" s="4"/>
      <c r="J17" s="4">
        <f t="shared" ref="J17" si="11">(H17*3)+(I17*2)</f>
        <v>6</v>
      </c>
      <c r="K17" s="4">
        <v>5</v>
      </c>
      <c r="L17" s="4">
        <v>3</v>
      </c>
      <c r="M17" s="4"/>
      <c r="N17" s="4"/>
      <c r="O17" s="4">
        <f t="shared" ref="O17" si="12">K17*2+L17*3+M17+N17</f>
        <v>19</v>
      </c>
      <c r="P17" s="4">
        <f t="shared" ref="P17" si="13">E17+G17+J17+(K17*2)+(L17*3)+M17+N17</f>
        <v>73</v>
      </c>
      <c r="Q17" s="4"/>
      <c r="R17" s="4"/>
      <c r="S17" s="4">
        <v>2</v>
      </c>
      <c r="T17" s="4"/>
      <c r="U17" s="4">
        <f t="shared" ref="U17" si="14">(Q17*6)+(R17*4)+(S17*3)+(T17*12)</f>
        <v>6</v>
      </c>
      <c r="V17" s="42"/>
      <c r="W17" s="42"/>
      <c r="X17" s="35"/>
      <c r="Y17" s="42"/>
      <c r="Z17" s="4">
        <f t="shared" ref="Z17" si="15">(V17*12)+W17+(X17*5)+(Y17*5)</f>
        <v>0</v>
      </c>
      <c r="AA17" s="4"/>
      <c r="AB17" s="4">
        <f t="shared" ref="AB17" si="16">SUM(P17+U17+Z17+AA17)</f>
        <v>79</v>
      </c>
    </row>
    <row r="18" spans="1:28" ht="13.5" customHeight="1" x14ac:dyDescent="0.2">
      <c r="A18" s="44" t="s">
        <v>41</v>
      </c>
      <c r="B18" s="4">
        <f t="shared" si="8"/>
        <v>5</v>
      </c>
      <c r="C18" s="34" t="s">
        <v>107</v>
      </c>
      <c r="D18" s="4">
        <v>6</v>
      </c>
      <c r="E18" s="4">
        <f t="shared" si="0"/>
        <v>36</v>
      </c>
      <c r="F18" s="4"/>
      <c r="G18" s="4">
        <f t="shared" si="1"/>
        <v>0</v>
      </c>
      <c r="H18" s="4">
        <v>4</v>
      </c>
      <c r="I18" s="4">
        <v>5</v>
      </c>
      <c r="J18" s="4">
        <f t="shared" si="2"/>
        <v>22</v>
      </c>
      <c r="K18" s="4">
        <v>5</v>
      </c>
      <c r="L18" s="4"/>
      <c r="M18" s="4"/>
      <c r="N18" s="4"/>
      <c r="O18" s="4">
        <f t="shared" si="3"/>
        <v>10</v>
      </c>
      <c r="P18" s="4">
        <f t="shared" si="4"/>
        <v>68</v>
      </c>
      <c r="Q18" s="4"/>
      <c r="R18" s="4"/>
      <c r="S18" s="4">
        <v>2</v>
      </c>
      <c r="T18" s="4"/>
      <c r="U18" s="4">
        <f t="shared" si="5"/>
        <v>6</v>
      </c>
      <c r="V18" s="4"/>
      <c r="W18" s="4">
        <v>3</v>
      </c>
      <c r="X18" s="4"/>
      <c r="Y18" s="4"/>
      <c r="Z18" s="4">
        <f t="shared" si="6"/>
        <v>3</v>
      </c>
      <c r="AA18" s="4"/>
      <c r="AB18" s="4">
        <f t="shared" si="7"/>
        <v>77</v>
      </c>
    </row>
    <row r="19" spans="1:28" ht="13.5" customHeight="1" x14ac:dyDescent="0.2">
      <c r="A19" s="14" t="s">
        <v>41</v>
      </c>
      <c r="B19" s="4">
        <f t="shared" si="8"/>
        <v>6</v>
      </c>
      <c r="C19" s="34" t="s">
        <v>149</v>
      </c>
      <c r="D19" s="4">
        <v>3</v>
      </c>
      <c r="E19" s="4">
        <f>D19*6</f>
        <v>18</v>
      </c>
      <c r="F19" s="4"/>
      <c r="G19" s="4">
        <f>F19*3</f>
        <v>0</v>
      </c>
      <c r="H19" s="4">
        <v>4</v>
      </c>
      <c r="I19" s="4">
        <v>3</v>
      </c>
      <c r="J19" s="4">
        <f>(H19*3)+(I19*2)</f>
        <v>18</v>
      </c>
      <c r="K19" s="4">
        <v>3</v>
      </c>
      <c r="L19" s="4"/>
      <c r="M19" s="4"/>
      <c r="N19" s="4"/>
      <c r="O19" s="4">
        <f>K19*2+L19*3+M19+N19</f>
        <v>6</v>
      </c>
      <c r="P19" s="4">
        <f t="shared" si="4"/>
        <v>42</v>
      </c>
      <c r="Q19" s="4"/>
      <c r="R19" s="4">
        <v>2</v>
      </c>
      <c r="S19" s="4"/>
      <c r="T19" s="4"/>
      <c r="U19" s="4">
        <f>(Q19*6)+(R19*4)+(S19*3)+(T19*12)</f>
        <v>8</v>
      </c>
      <c r="V19" s="4">
        <v>1</v>
      </c>
      <c r="W19" s="53"/>
      <c r="X19" s="4"/>
      <c r="Y19" s="4"/>
      <c r="Z19" s="4">
        <f>(V19*12)+W19+(X19*5)+(Y19*5)</f>
        <v>12</v>
      </c>
      <c r="AA19" s="4"/>
      <c r="AB19" s="4">
        <f>SUM(P19+U19+Z19+AA19)</f>
        <v>62</v>
      </c>
    </row>
    <row r="20" spans="1:28" ht="13.5" customHeight="1" x14ac:dyDescent="0.2">
      <c r="A20" s="44" t="s">
        <v>41</v>
      </c>
      <c r="B20" s="4">
        <f t="shared" si="8"/>
        <v>7</v>
      </c>
      <c r="C20" s="34" t="s">
        <v>109</v>
      </c>
      <c r="D20" s="4">
        <v>5</v>
      </c>
      <c r="E20" s="4">
        <f t="shared" si="0"/>
        <v>30</v>
      </c>
      <c r="F20" s="4"/>
      <c r="G20" s="4">
        <f t="shared" si="1"/>
        <v>0</v>
      </c>
      <c r="H20" s="4"/>
      <c r="I20" s="4"/>
      <c r="J20" s="4">
        <f t="shared" si="2"/>
        <v>0</v>
      </c>
      <c r="K20" s="4">
        <v>4</v>
      </c>
      <c r="L20" s="4"/>
      <c r="M20" s="4"/>
      <c r="N20" s="4"/>
      <c r="O20" s="4">
        <f t="shared" si="3"/>
        <v>8</v>
      </c>
      <c r="P20" s="4">
        <f t="shared" si="4"/>
        <v>38</v>
      </c>
      <c r="Q20" s="4"/>
      <c r="R20" s="4"/>
      <c r="S20" s="4">
        <v>2</v>
      </c>
      <c r="T20" s="4"/>
      <c r="U20" s="4">
        <f t="shared" si="5"/>
        <v>6</v>
      </c>
      <c r="V20" s="4"/>
      <c r="W20" s="4">
        <v>2</v>
      </c>
      <c r="X20" s="4"/>
      <c r="Y20" s="4"/>
      <c r="Z20" s="4">
        <f t="shared" si="6"/>
        <v>2</v>
      </c>
      <c r="AA20" s="4"/>
      <c r="AB20" s="4">
        <f t="shared" si="7"/>
        <v>46</v>
      </c>
    </row>
    <row r="21" spans="1:28" ht="13.5" customHeight="1" x14ac:dyDescent="0.2">
      <c r="A21" s="44"/>
      <c r="B21" s="4"/>
      <c r="C21" s="34"/>
      <c r="D21" s="4"/>
      <c r="E21" s="4">
        <f>D21*6</f>
        <v>0</v>
      </c>
      <c r="F21" s="4"/>
      <c r="G21" s="4">
        <f>F21*3</f>
        <v>0</v>
      </c>
      <c r="H21" s="4"/>
      <c r="I21" s="4"/>
      <c r="J21" s="4">
        <f>(H21*3)+(I21*2)</f>
        <v>0</v>
      </c>
      <c r="K21" s="4"/>
      <c r="L21" s="4"/>
      <c r="M21" s="4"/>
      <c r="N21" s="4"/>
      <c r="O21" s="4">
        <f>K21*2+L21*3+M21+N21</f>
        <v>0</v>
      </c>
      <c r="P21" s="4">
        <f t="shared" si="4"/>
        <v>0</v>
      </c>
      <c r="Q21" s="4"/>
      <c r="R21" s="4"/>
      <c r="S21" s="4"/>
      <c r="T21" s="4"/>
      <c r="U21" s="4">
        <f>(Q21*6)+(R21*4)+(S21*3)+(T21*12)</f>
        <v>0</v>
      </c>
      <c r="V21" s="4"/>
      <c r="W21" s="53"/>
      <c r="X21" s="4"/>
      <c r="Y21" s="4"/>
      <c r="Z21" s="4">
        <f>(V21*12)+W21+(X21*5)+(Y21*5)</f>
        <v>0</v>
      </c>
      <c r="AA21" s="4"/>
      <c r="AB21" s="4">
        <f>SUM(P21+U21+Z21+AA21)</f>
        <v>0</v>
      </c>
    </row>
    <row r="22" spans="1:28" ht="13.5" customHeight="1" x14ac:dyDescent="0.2">
      <c r="A22" s="45"/>
      <c r="B22" s="6"/>
      <c r="C22" s="3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3.5" customHeight="1" x14ac:dyDescent="0.2">
      <c r="A23" s="45"/>
      <c r="B23" s="6"/>
      <c r="C23" s="3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3.5" customHeight="1" x14ac:dyDescent="0.2">
      <c r="A24" s="45"/>
      <c r="B24" s="6"/>
      <c r="C24" s="3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3.5" customHeight="1" x14ac:dyDescent="0.2">
      <c r="M25" s="22"/>
      <c r="N25" s="29" t="s">
        <v>36</v>
      </c>
      <c r="O25" s="29"/>
      <c r="P25" s="29"/>
      <c r="Q25" s="29"/>
      <c r="R25" s="29"/>
      <c r="S25" s="22"/>
      <c r="T25" s="22"/>
      <c r="U25" s="36"/>
    </row>
    <row r="26" spans="1:28" ht="13.5" customHeight="1" x14ac:dyDescent="0.2">
      <c r="M26" s="22"/>
      <c r="N26" s="29" t="s">
        <v>108</v>
      </c>
      <c r="O26" s="29"/>
      <c r="P26" s="29"/>
      <c r="Q26" s="29"/>
      <c r="R26" s="29"/>
      <c r="S26" s="29"/>
      <c r="T26" s="29"/>
      <c r="U26" s="29"/>
      <c r="V26" s="22"/>
    </row>
    <row r="27" spans="1:28" ht="13.5" customHeight="1" x14ac:dyDescent="0.2"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9"/>
      <c r="S27" s="29"/>
      <c r="T27" s="29"/>
      <c r="U27" s="29"/>
      <c r="V27" s="22"/>
      <c r="W27" s="22"/>
      <c r="X27" s="22"/>
    </row>
    <row r="28" spans="1:28" ht="13.5" customHeight="1" x14ac:dyDescent="0.2"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32" spans="1:28" ht="13.5" customHeight="1" x14ac:dyDescent="0.2">
      <c r="B32" s="22"/>
      <c r="C32" s="29"/>
      <c r="D32" s="29"/>
      <c r="E32" s="29"/>
      <c r="F32" s="29"/>
      <c r="G32" s="29"/>
      <c r="H32" s="29"/>
      <c r="I32" s="29"/>
      <c r="J32" s="29"/>
      <c r="K32" s="29"/>
    </row>
    <row r="33" spans="2:10" ht="13.5" customHeight="1" x14ac:dyDescent="0.2"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25">
    <mergeCell ref="AB9:AB11"/>
    <mergeCell ref="D10:E10"/>
    <mergeCell ref="F10:G10"/>
    <mergeCell ref="H10:J10"/>
    <mergeCell ref="K10:N10"/>
    <mergeCell ref="Q10:Q11"/>
    <mergeCell ref="R10:S10"/>
    <mergeCell ref="T10:T11"/>
    <mergeCell ref="U10:U11"/>
    <mergeCell ref="V10:V11"/>
    <mergeCell ref="V9:AA9"/>
    <mergeCell ref="Z10:Z11"/>
    <mergeCell ref="AA10:AA11"/>
    <mergeCell ref="W11:Y11"/>
    <mergeCell ref="A9:A13"/>
    <mergeCell ref="B9:B13"/>
    <mergeCell ref="C9:C13"/>
    <mergeCell ref="D9:P9"/>
    <mergeCell ref="Q9:U9"/>
    <mergeCell ref="W3:AA3"/>
    <mergeCell ref="D6:P6"/>
    <mergeCell ref="D1:P1"/>
    <mergeCell ref="D2:N2"/>
    <mergeCell ref="Q3:U3"/>
    <mergeCell ref="D5:P5"/>
  </mergeCells>
  <pageMargins left="0.23" right="0.75" top="0.51" bottom="1" header="0.5" footer="0.5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33"/>
  <sheetViews>
    <sheetView topLeftCell="A5" workbookViewId="0">
      <selection activeCell="C29" sqref="C29"/>
    </sheetView>
  </sheetViews>
  <sheetFormatPr defaultRowHeight="12.75" x14ac:dyDescent="0.2"/>
  <cols>
    <col min="1" max="1" width="4.5703125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285156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6" customWidth="1"/>
    <col min="29" max="29" width="3.7109375" customWidth="1"/>
  </cols>
  <sheetData>
    <row r="1" spans="1:30" s="6" customFormat="1" x14ac:dyDescent="0.2"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30" s="6" customFormat="1" x14ac:dyDescent="0.2">
      <c r="D2" s="79" t="s">
        <v>27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30" s="6" customFormat="1" x14ac:dyDescent="0.2"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10"/>
    </row>
    <row r="4" spans="1:30" s="6" customFormat="1" x14ac:dyDescent="0.2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30" s="6" customFormat="1" x14ac:dyDescent="0.2">
      <c r="C5" s="8"/>
      <c r="P5" s="79" t="s">
        <v>182</v>
      </c>
      <c r="Q5" s="79"/>
      <c r="R5" s="79"/>
      <c r="S5" s="79"/>
      <c r="T5" s="79"/>
    </row>
    <row r="6" spans="1:30" s="6" customFormat="1" x14ac:dyDescent="0.2">
      <c r="C6" s="8"/>
      <c r="P6" s="10"/>
      <c r="Q6" s="10"/>
      <c r="R6" s="10"/>
      <c r="S6" s="10"/>
      <c r="T6" s="10"/>
    </row>
    <row r="7" spans="1:30" s="6" customFormat="1" x14ac:dyDescent="0.2"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30" s="6" customFormat="1" x14ac:dyDescent="0.2">
      <c r="D8" s="79" t="s">
        <v>137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09"/>
      <c r="R8" s="109"/>
      <c r="S8" s="109"/>
      <c r="T8" s="109"/>
    </row>
    <row r="9" spans="1:30" s="6" customFormat="1" x14ac:dyDescent="0.2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30" x14ac:dyDescent="0.2">
      <c r="C10" s="8"/>
    </row>
    <row r="11" spans="1:30" x14ac:dyDescent="0.2">
      <c r="A11" s="80" t="s">
        <v>40</v>
      </c>
      <c r="B11" s="85" t="s">
        <v>30</v>
      </c>
      <c r="C11" s="80" t="s">
        <v>0</v>
      </c>
      <c r="D11" s="99" t="s">
        <v>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 t="s">
        <v>6</v>
      </c>
      <c r="R11" s="92"/>
      <c r="S11" s="92"/>
      <c r="T11" s="92"/>
      <c r="U11" s="92"/>
      <c r="V11" s="92" t="s">
        <v>12</v>
      </c>
      <c r="W11" s="93"/>
      <c r="X11" s="93"/>
      <c r="Y11" s="93"/>
      <c r="Z11" s="93"/>
      <c r="AA11" s="93"/>
      <c r="AB11" s="87" t="s">
        <v>28</v>
      </c>
    </row>
    <row r="12" spans="1:30" ht="40.5" customHeight="1" x14ac:dyDescent="0.2">
      <c r="A12" s="81"/>
      <c r="B12" s="85"/>
      <c r="C12" s="81"/>
      <c r="D12" s="88" t="s">
        <v>2</v>
      </c>
      <c r="E12" s="89"/>
      <c r="F12" s="89" t="s">
        <v>3</v>
      </c>
      <c r="G12" s="89"/>
      <c r="H12" s="90" t="s">
        <v>4</v>
      </c>
      <c r="I12" s="90"/>
      <c r="J12" s="90"/>
      <c r="K12" s="100" t="s">
        <v>5</v>
      </c>
      <c r="L12" s="101"/>
      <c r="M12" s="101"/>
      <c r="N12" s="102"/>
      <c r="O12" s="23"/>
      <c r="P12" s="12" t="s">
        <v>38</v>
      </c>
      <c r="Q12" s="91" t="s">
        <v>7</v>
      </c>
      <c r="R12" s="92" t="s">
        <v>8</v>
      </c>
      <c r="S12" s="92"/>
      <c r="T12" s="94" t="s">
        <v>47</v>
      </c>
      <c r="U12" s="96" t="s">
        <v>11</v>
      </c>
      <c r="V12" s="91" t="s">
        <v>13</v>
      </c>
      <c r="W12" s="3" t="s">
        <v>14</v>
      </c>
      <c r="X12" s="2" t="s">
        <v>15</v>
      </c>
      <c r="Y12" s="2" t="s">
        <v>16</v>
      </c>
      <c r="Z12" s="96" t="s">
        <v>11</v>
      </c>
      <c r="AA12" s="91" t="s">
        <v>39</v>
      </c>
      <c r="AB12" s="87"/>
    </row>
    <row r="13" spans="1:30" ht="26.25" customHeight="1" x14ac:dyDescent="0.2">
      <c r="A13" s="81"/>
      <c r="B13" s="85"/>
      <c r="C13" s="81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/>
      <c r="P13" s="13" t="s">
        <v>38</v>
      </c>
      <c r="Q13" s="91"/>
      <c r="R13" s="2" t="s">
        <v>9</v>
      </c>
      <c r="S13" s="2" t="s">
        <v>35</v>
      </c>
      <c r="T13" s="95"/>
      <c r="U13" s="96"/>
      <c r="V13" s="91"/>
      <c r="W13" s="98" t="s">
        <v>17</v>
      </c>
      <c r="X13" s="98"/>
      <c r="Y13" s="98"/>
      <c r="Z13" s="97"/>
      <c r="AA13" s="91"/>
      <c r="AB13" s="87"/>
    </row>
    <row r="14" spans="1:30" x14ac:dyDescent="0.2">
      <c r="A14" s="103"/>
      <c r="B14" s="85"/>
      <c r="C14" s="81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30" hidden="1" x14ac:dyDescent="0.2">
      <c r="A15" s="4"/>
      <c r="B15" s="85"/>
      <c r="C15" s="8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0" x14ac:dyDescent="0.2">
      <c r="A16" s="14" t="s">
        <v>41</v>
      </c>
      <c r="B16" s="4">
        <v>1</v>
      </c>
      <c r="C16" s="20" t="s">
        <v>45</v>
      </c>
      <c r="D16" s="4">
        <v>14</v>
      </c>
      <c r="E16" s="4">
        <f t="shared" ref="E16:E25" si="0">D16*6</f>
        <v>84</v>
      </c>
      <c r="F16" s="4">
        <v>4</v>
      </c>
      <c r="G16" s="4">
        <f>F16*3</f>
        <v>12</v>
      </c>
      <c r="H16" s="4"/>
      <c r="I16" s="4"/>
      <c r="J16" s="4">
        <f t="shared" ref="J16:J25" si="1">(H16*3)+(I16*2)</f>
        <v>0</v>
      </c>
      <c r="K16" s="4">
        <v>5</v>
      </c>
      <c r="L16" s="4">
        <v>9</v>
      </c>
      <c r="M16" s="4"/>
      <c r="N16" s="4"/>
      <c r="O16" s="4">
        <f>K16*2+L16*3+M16+N16</f>
        <v>37</v>
      </c>
      <c r="P16" s="4">
        <f t="shared" ref="P16:P25" si="2">E16+G16+J16+(K16*2)+(L16*3)+M16+N16</f>
        <v>133</v>
      </c>
      <c r="Q16" s="4"/>
      <c r="R16" s="4"/>
      <c r="S16" s="4">
        <v>1</v>
      </c>
      <c r="T16" s="4"/>
      <c r="U16" s="4">
        <f t="shared" ref="U16:U25" si="3">(Q16*6)+(R16*4)+(S16*3)+(T16*12)</f>
        <v>3</v>
      </c>
      <c r="V16" s="4">
        <v>1</v>
      </c>
      <c r="W16" s="4"/>
      <c r="X16" s="4"/>
      <c r="Y16" s="4"/>
      <c r="Z16" s="4">
        <f t="shared" ref="Z16:Z25" si="4">(V16*12)+W16+(X16*5)+(Y16*5)</f>
        <v>12</v>
      </c>
      <c r="AA16" s="4"/>
      <c r="AB16" s="4">
        <f t="shared" ref="AB16:AB25" si="5">SUM(P16+U16+Z16+AA16)</f>
        <v>148</v>
      </c>
      <c r="AD16" s="43"/>
    </row>
    <row r="17" spans="1:30" x14ac:dyDescent="0.2">
      <c r="A17" s="14" t="s">
        <v>41</v>
      </c>
      <c r="B17" s="4">
        <f>B16+1</f>
        <v>2</v>
      </c>
      <c r="C17" s="34" t="s">
        <v>66</v>
      </c>
      <c r="D17" s="4">
        <v>6</v>
      </c>
      <c r="E17" s="4">
        <f t="shared" si="0"/>
        <v>36</v>
      </c>
      <c r="F17" s="4"/>
      <c r="G17" s="4">
        <f>F17*3</f>
        <v>0</v>
      </c>
      <c r="H17" s="4">
        <v>4</v>
      </c>
      <c r="I17" s="4">
        <v>1</v>
      </c>
      <c r="J17" s="4">
        <f t="shared" si="1"/>
        <v>14</v>
      </c>
      <c r="K17" s="4">
        <v>5</v>
      </c>
      <c r="L17" s="4"/>
      <c r="M17" s="4"/>
      <c r="N17" s="4"/>
      <c r="O17" s="4"/>
      <c r="P17" s="4">
        <f t="shared" si="2"/>
        <v>60</v>
      </c>
      <c r="Q17" s="53"/>
      <c r="R17" s="4"/>
      <c r="S17" s="4">
        <v>1</v>
      </c>
      <c r="T17" s="4"/>
      <c r="U17" s="4">
        <f t="shared" si="3"/>
        <v>3</v>
      </c>
      <c r="V17" s="4">
        <v>1</v>
      </c>
      <c r="W17" s="53">
        <v>4</v>
      </c>
      <c r="X17" s="4"/>
      <c r="Y17" s="4"/>
      <c r="Z17" s="4">
        <f t="shared" si="4"/>
        <v>16</v>
      </c>
      <c r="AA17" s="4"/>
      <c r="AB17" s="4">
        <f t="shared" si="5"/>
        <v>79</v>
      </c>
      <c r="AD17" s="43"/>
    </row>
    <row r="18" spans="1:30" x14ac:dyDescent="0.2">
      <c r="A18" s="14" t="s">
        <v>41</v>
      </c>
      <c r="B18" s="4">
        <f t="shared" ref="B18:B24" si="6">B17+1</f>
        <v>3</v>
      </c>
      <c r="C18" s="34" t="s">
        <v>154</v>
      </c>
      <c r="D18" s="4">
        <v>4</v>
      </c>
      <c r="E18" s="4">
        <f t="shared" si="0"/>
        <v>24</v>
      </c>
      <c r="F18" s="4"/>
      <c r="G18" s="4"/>
      <c r="H18" s="4"/>
      <c r="I18" s="4">
        <v>3</v>
      </c>
      <c r="J18" s="4">
        <f t="shared" si="1"/>
        <v>6</v>
      </c>
      <c r="K18" s="35">
        <v>4</v>
      </c>
      <c r="L18" s="4"/>
      <c r="M18" s="4"/>
      <c r="N18" s="4"/>
      <c r="O18" s="4"/>
      <c r="P18" s="4">
        <f t="shared" si="2"/>
        <v>38</v>
      </c>
      <c r="Q18" s="4"/>
      <c r="R18" s="4"/>
      <c r="S18" s="4"/>
      <c r="T18" s="4"/>
      <c r="U18" s="4">
        <f t="shared" si="3"/>
        <v>0</v>
      </c>
      <c r="V18" s="4">
        <v>1</v>
      </c>
      <c r="W18" s="4"/>
      <c r="X18" s="4"/>
      <c r="Y18" s="4"/>
      <c r="Z18" s="4">
        <f t="shared" si="4"/>
        <v>12</v>
      </c>
      <c r="AA18" s="4"/>
      <c r="AB18" s="4">
        <f t="shared" si="5"/>
        <v>50</v>
      </c>
      <c r="AD18" s="43"/>
    </row>
    <row r="19" spans="1:30" x14ac:dyDescent="0.2">
      <c r="A19" s="74" t="s">
        <v>41</v>
      </c>
      <c r="B19" s="4">
        <f t="shared" si="6"/>
        <v>4</v>
      </c>
      <c r="C19" s="54" t="s">
        <v>173</v>
      </c>
      <c r="D19" s="35">
        <v>1</v>
      </c>
      <c r="E19" s="4">
        <f t="shared" si="0"/>
        <v>6</v>
      </c>
      <c r="F19" s="4"/>
      <c r="G19" s="4"/>
      <c r="H19" s="4">
        <v>4</v>
      </c>
      <c r="I19" s="4">
        <v>9</v>
      </c>
      <c r="J19" s="4">
        <f t="shared" si="1"/>
        <v>30</v>
      </c>
      <c r="K19" s="4">
        <v>1</v>
      </c>
      <c r="L19" s="4"/>
      <c r="M19" s="4"/>
      <c r="N19" s="4"/>
      <c r="O19" s="4"/>
      <c r="P19" s="4">
        <f t="shared" si="2"/>
        <v>38</v>
      </c>
      <c r="Q19" s="4">
        <v>1</v>
      </c>
      <c r="R19" s="4"/>
      <c r="S19" s="4"/>
      <c r="T19" s="4"/>
      <c r="U19" s="4">
        <f t="shared" si="3"/>
        <v>6</v>
      </c>
      <c r="V19" s="4"/>
      <c r="W19" s="4"/>
      <c r="X19" s="4"/>
      <c r="Y19" s="4"/>
      <c r="Z19" s="4">
        <f t="shared" si="4"/>
        <v>0</v>
      </c>
      <c r="AA19" s="4"/>
      <c r="AB19" s="4">
        <f t="shared" si="5"/>
        <v>44</v>
      </c>
    </row>
    <row r="20" spans="1:30" x14ac:dyDescent="0.2">
      <c r="A20" s="75" t="s">
        <v>41</v>
      </c>
      <c r="B20" s="4">
        <f t="shared" si="6"/>
        <v>5</v>
      </c>
      <c r="C20" s="54" t="s">
        <v>195</v>
      </c>
      <c r="D20" s="35">
        <v>2</v>
      </c>
      <c r="E20" s="4">
        <f t="shared" si="0"/>
        <v>12</v>
      </c>
      <c r="F20" s="4"/>
      <c r="G20" s="4"/>
      <c r="H20" s="4">
        <v>4</v>
      </c>
      <c r="I20" s="4">
        <v>1</v>
      </c>
      <c r="J20" s="4">
        <f t="shared" si="1"/>
        <v>14</v>
      </c>
      <c r="K20" s="4">
        <v>1</v>
      </c>
      <c r="L20" s="4"/>
      <c r="M20" s="4"/>
      <c r="N20" s="4"/>
      <c r="O20" s="4"/>
      <c r="P20" s="4">
        <f t="shared" si="2"/>
        <v>28</v>
      </c>
      <c r="Q20" s="4"/>
      <c r="R20" s="4"/>
      <c r="S20" s="4"/>
      <c r="T20" s="4"/>
      <c r="U20" s="4">
        <f t="shared" si="3"/>
        <v>0</v>
      </c>
      <c r="V20" s="4">
        <v>1</v>
      </c>
      <c r="W20" s="4"/>
      <c r="X20" s="4"/>
      <c r="Y20" s="4"/>
      <c r="Z20" s="4">
        <f t="shared" si="4"/>
        <v>12</v>
      </c>
      <c r="AA20" s="4"/>
      <c r="AB20" s="4">
        <f t="shared" si="5"/>
        <v>40</v>
      </c>
    </row>
    <row r="21" spans="1:30" x14ac:dyDescent="0.2">
      <c r="A21" s="78" t="s">
        <v>41</v>
      </c>
      <c r="B21" s="4">
        <f t="shared" si="6"/>
        <v>6</v>
      </c>
      <c r="C21" s="54" t="s">
        <v>203</v>
      </c>
      <c r="D21" s="54">
        <v>1</v>
      </c>
      <c r="E21" s="53">
        <f t="shared" si="0"/>
        <v>6</v>
      </c>
      <c r="F21" s="53"/>
      <c r="G21" s="53"/>
      <c r="H21" s="53">
        <v>4</v>
      </c>
      <c r="I21" s="53">
        <v>4</v>
      </c>
      <c r="J21" s="53">
        <f t="shared" si="1"/>
        <v>20</v>
      </c>
      <c r="K21" s="53">
        <v>1</v>
      </c>
      <c r="L21" s="53"/>
      <c r="M21" s="53"/>
      <c r="N21" s="53"/>
      <c r="O21" s="53"/>
      <c r="P21" s="53">
        <f t="shared" si="2"/>
        <v>28</v>
      </c>
      <c r="Q21" s="53"/>
      <c r="R21" s="53"/>
      <c r="S21" s="53">
        <v>2</v>
      </c>
      <c r="T21" s="53"/>
      <c r="U21" s="53">
        <f t="shared" si="3"/>
        <v>6</v>
      </c>
      <c r="V21" s="53"/>
      <c r="W21" s="53">
        <v>2</v>
      </c>
      <c r="X21" s="53"/>
      <c r="Y21" s="53"/>
      <c r="Z21" s="53">
        <f t="shared" si="4"/>
        <v>2</v>
      </c>
      <c r="AA21" s="53"/>
      <c r="AB21" s="53">
        <f t="shared" si="5"/>
        <v>36</v>
      </c>
    </row>
    <row r="22" spans="1:30" x14ac:dyDescent="0.2">
      <c r="A22" s="74" t="s">
        <v>41</v>
      </c>
      <c r="B22" s="4">
        <f t="shared" si="6"/>
        <v>7</v>
      </c>
      <c r="C22" s="54" t="s">
        <v>172</v>
      </c>
      <c r="D22" s="35">
        <v>1</v>
      </c>
      <c r="E22" s="4">
        <f t="shared" si="0"/>
        <v>6</v>
      </c>
      <c r="F22" s="4"/>
      <c r="G22" s="4"/>
      <c r="H22" s="4">
        <v>4</v>
      </c>
      <c r="I22" s="4">
        <v>3</v>
      </c>
      <c r="J22" s="4">
        <f t="shared" si="1"/>
        <v>18</v>
      </c>
      <c r="K22" s="4">
        <v>1</v>
      </c>
      <c r="L22" s="4"/>
      <c r="M22" s="4"/>
      <c r="N22" s="4"/>
      <c r="O22" s="4"/>
      <c r="P22" s="4">
        <f t="shared" si="2"/>
        <v>26</v>
      </c>
      <c r="Q22" s="4"/>
      <c r="R22" s="4"/>
      <c r="S22" s="4"/>
      <c r="T22" s="4"/>
      <c r="U22" s="4">
        <f t="shared" si="3"/>
        <v>0</v>
      </c>
      <c r="V22" s="4"/>
      <c r="W22" s="4"/>
      <c r="X22" s="4"/>
      <c r="Y22" s="4"/>
      <c r="Z22" s="4">
        <f t="shared" si="4"/>
        <v>0</v>
      </c>
      <c r="AA22" s="4"/>
      <c r="AB22" s="4">
        <f t="shared" si="5"/>
        <v>26</v>
      </c>
    </row>
    <row r="23" spans="1:30" x14ac:dyDescent="0.2">
      <c r="A23" s="75" t="s">
        <v>41</v>
      </c>
      <c r="B23" s="4">
        <f t="shared" si="6"/>
        <v>8</v>
      </c>
      <c r="C23" s="54" t="s">
        <v>196</v>
      </c>
      <c r="D23" s="35">
        <v>1</v>
      </c>
      <c r="E23" s="4">
        <f t="shared" ref="E23" si="7">D23*6</f>
        <v>6</v>
      </c>
      <c r="F23" s="4"/>
      <c r="G23" s="4"/>
      <c r="H23" s="4">
        <v>4</v>
      </c>
      <c r="I23" s="4"/>
      <c r="J23" s="4">
        <f t="shared" ref="J23" si="8">(H23*3)+(I23*2)</f>
        <v>12</v>
      </c>
      <c r="K23" s="4">
        <v>1</v>
      </c>
      <c r="L23" s="4"/>
      <c r="M23" s="4"/>
      <c r="N23" s="4"/>
      <c r="O23" s="4"/>
      <c r="P23" s="4">
        <f t="shared" ref="P23" si="9">E23+G23+J23+(K23*2)+(L23*3)+M23+N23</f>
        <v>20</v>
      </c>
      <c r="Q23" s="4"/>
      <c r="R23" s="4"/>
      <c r="S23" s="4"/>
      <c r="T23" s="4"/>
      <c r="U23" s="4">
        <f t="shared" ref="U23" si="10">(Q23*6)+(R23*4)+(S23*3)+(T23*12)</f>
        <v>0</v>
      </c>
      <c r="V23" s="4"/>
      <c r="W23" s="4"/>
      <c r="X23" s="4">
        <v>1</v>
      </c>
      <c r="Y23" s="4"/>
      <c r="Z23" s="4">
        <f t="shared" ref="Z23" si="11">(V23*12)+W23+(X23*5)+(Y23*5)</f>
        <v>5</v>
      </c>
      <c r="AA23" s="4"/>
      <c r="AB23" s="4">
        <f t="shared" ref="AB23" si="12">SUM(P23+U23+Z23+AA23)</f>
        <v>25</v>
      </c>
    </row>
    <row r="24" spans="1:30" x14ac:dyDescent="0.2">
      <c r="A24" s="74" t="s">
        <v>41</v>
      </c>
      <c r="B24" s="4">
        <f t="shared" si="6"/>
        <v>9</v>
      </c>
      <c r="C24" s="54" t="s">
        <v>174</v>
      </c>
      <c r="D24" s="35">
        <v>1</v>
      </c>
      <c r="E24" s="4">
        <f t="shared" si="0"/>
        <v>6</v>
      </c>
      <c r="F24" s="4"/>
      <c r="G24" s="4"/>
      <c r="H24" s="4">
        <v>3</v>
      </c>
      <c r="I24" s="4"/>
      <c r="J24" s="4">
        <f t="shared" si="1"/>
        <v>9</v>
      </c>
      <c r="K24" s="4">
        <v>1</v>
      </c>
      <c r="L24" s="4"/>
      <c r="M24" s="4"/>
      <c r="N24" s="4"/>
      <c r="O24" s="4"/>
      <c r="P24" s="4">
        <f t="shared" si="2"/>
        <v>17</v>
      </c>
      <c r="Q24" s="4"/>
      <c r="R24" s="4"/>
      <c r="S24" s="4"/>
      <c r="T24" s="4"/>
      <c r="U24" s="4">
        <f t="shared" si="3"/>
        <v>0</v>
      </c>
      <c r="V24" s="4"/>
      <c r="W24" s="4"/>
      <c r="X24" s="4"/>
      <c r="Y24" s="4"/>
      <c r="Z24" s="4">
        <f t="shared" si="4"/>
        <v>0</v>
      </c>
      <c r="AA24" s="4"/>
      <c r="AB24" s="4">
        <f t="shared" si="5"/>
        <v>17</v>
      </c>
    </row>
    <row r="25" spans="1:30" x14ac:dyDescent="0.2">
      <c r="A25" s="74" t="s">
        <v>42</v>
      </c>
      <c r="B25" s="4">
        <v>1</v>
      </c>
      <c r="C25" s="54" t="s">
        <v>197</v>
      </c>
      <c r="D25" s="35">
        <v>0</v>
      </c>
      <c r="E25" s="4">
        <f t="shared" si="0"/>
        <v>0</v>
      </c>
      <c r="F25" s="4"/>
      <c r="G25" s="4"/>
      <c r="H25" s="4">
        <v>4</v>
      </c>
      <c r="I25" s="4">
        <v>5</v>
      </c>
      <c r="J25" s="4">
        <f t="shared" si="1"/>
        <v>22</v>
      </c>
      <c r="K25" s="4"/>
      <c r="L25" s="4"/>
      <c r="M25" s="4"/>
      <c r="N25" s="4"/>
      <c r="O25" s="4"/>
      <c r="P25" s="4">
        <f t="shared" si="2"/>
        <v>22</v>
      </c>
      <c r="Q25" s="4"/>
      <c r="R25" s="4">
        <v>1</v>
      </c>
      <c r="S25" s="4"/>
      <c r="T25" s="4"/>
      <c r="U25" s="4">
        <f t="shared" si="3"/>
        <v>4</v>
      </c>
      <c r="V25" s="4"/>
      <c r="W25" s="4"/>
      <c r="X25" s="4">
        <v>1</v>
      </c>
      <c r="Y25" s="4"/>
      <c r="Z25" s="4">
        <f t="shared" si="4"/>
        <v>5</v>
      </c>
      <c r="AA25" s="4"/>
      <c r="AB25" s="4">
        <f t="shared" si="5"/>
        <v>31</v>
      </c>
    </row>
    <row r="26" spans="1:30" x14ac:dyDescent="0.2">
      <c r="A26" s="19"/>
      <c r="B26" s="6"/>
      <c r="C26" s="39"/>
      <c r="D26" s="5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30" x14ac:dyDescent="0.2">
      <c r="A27" s="19"/>
      <c r="B27" s="58"/>
      <c r="C27" s="66"/>
      <c r="D27" s="5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30" x14ac:dyDescent="0.2">
      <c r="A28" s="19"/>
      <c r="B28" s="6"/>
      <c r="C28" s="39"/>
      <c r="D28" s="5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30" x14ac:dyDescent="0.2">
      <c r="A29" s="19"/>
      <c r="B29" s="6"/>
      <c r="C29" s="39"/>
      <c r="D29" s="5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30" ht="14.25" x14ac:dyDescent="0.2">
      <c r="N30" s="29" t="s">
        <v>36</v>
      </c>
      <c r="O30" s="29"/>
      <c r="P30" s="29"/>
      <c r="Q30" s="29"/>
      <c r="R30" s="29"/>
      <c r="S30" s="29"/>
      <c r="T30" s="29"/>
      <c r="U30" s="43"/>
    </row>
    <row r="31" spans="1:30" ht="14.25" x14ac:dyDescent="0.2">
      <c r="N31" s="29" t="s">
        <v>59</v>
      </c>
      <c r="O31" s="29"/>
      <c r="P31" s="29"/>
      <c r="Q31" s="29"/>
      <c r="R31" s="29"/>
      <c r="S31" s="29"/>
      <c r="T31" s="29"/>
      <c r="Z31" s="77"/>
    </row>
    <row r="32" spans="1:30" ht="15" x14ac:dyDescent="0.2">
      <c r="B32" s="22"/>
      <c r="C32" s="29"/>
      <c r="D32" s="22"/>
      <c r="E32" s="22"/>
      <c r="F32" s="22"/>
      <c r="G32" s="22"/>
      <c r="H32" s="22"/>
      <c r="I32" s="22"/>
      <c r="J32" s="22"/>
      <c r="K32" s="22"/>
    </row>
    <row r="33" spans="2:11" ht="15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2"/>
    </row>
  </sheetData>
  <mergeCells count="25">
    <mergeCell ref="AB11:AB13"/>
    <mergeCell ref="D12:E12"/>
    <mergeCell ref="F12:G12"/>
    <mergeCell ref="H12:J12"/>
    <mergeCell ref="Q12:Q13"/>
    <mergeCell ref="W13:Y13"/>
    <mergeCell ref="Q11:U11"/>
    <mergeCell ref="V11:AA11"/>
    <mergeCell ref="V12:V13"/>
    <mergeCell ref="R12:S12"/>
    <mergeCell ref="AA12:AA13"/>
    <mergeCell ref="U12:U13"/>
    <mergeCell ref="D11:P11"/>
    <mergeCell ref="Z12:Z13"/>
    <mergeCell ref="A11:A14"/>
    <mergeCell ref="D1:P1"/>
    <mergeCell ref="D2:N2"/>
    <mergeCell ref="P5:T5"/>
    <mergeCell ref="D7:P7"/>
    <mergeCell ref="K12:N12"/>
    <mergeCell ref="T12:T13"/>
    <mergeCell ref="D3:N3"/>
    <mergeCell ref="D8:T8"/>
    <mergeCell ref="B11:B15"/>
    <mergeCell ref="C11:C15"/>
  </mergeCells>
  <phoneticPr fontId="0" type="noConversion"/>
  <pageMargins left="0.21" right="0.22" top="1" bottom="1" header="0.5" footer="0.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36"/>
  <sheetViews>
    <sheetView topLeftCell="O9" workbookViewId="0">
      <selection activeCell="AF31" sqref="AF31"/>
    </sheetView>
  </sheetViews>
  <sheetFormatPr defaultRowHeight="12.75" x14ac:dyDescent="0.2"/>
  <cols>
    <col min="1" max="1" width="5.42578125" style="40" bestFit="1" customWidth="1"/>
    <col min="2" max="2" width="4.140625" customWidth="1"/>
    <col min="3" max="3" width="19.7109375" bestFit="1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7109375" bestFit="1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5" width="7.140625" customWidth="1"/>
    <col min="26" max="26" width="5.5703125" customWidth="1"/>
    <col min="27" max="27" width="6.7109375" customWidth="1"/>
    <col min="28" max="28" width="9" customWidth="1"/>
    <col min="29" max="29" width="3.7109375" customWidth="1"/>
  </cols>
  <sheetData>
    <row r="1" spans="1:30" s="6" customFormat="1" x14ac:dyDescent="0.2">
      <c r="A1" s="19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30" s="6" customFormat="1" x14ac:dyDescent="0.2">
      <c r="A2" s="19"/>
      <c r="D2" s="79" t="s">
        <v>69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30" s="6" customFormat="1" x14ac:dyDescent="0.2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30" s="6" customFormat="1" x14ac:dyDescent="0.2">
      <c r="A4" s="19"/>
      <c r="Q4" s="79" t="s">
        <v>189</v>
      </c>
      <c r="R4" s="79"/>
      <c r="S4" s="79"/>
      <c r="T4" s="79"/>
      <c r="U4" s="79"/>
    </row>
    <row r="5" spans="1:30" s="6" customFormat="1" x14ac:dyDescent="0.2">
      <c r="A5" s="19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30" s="6" customFormat="1" x14ac:dyDescent="0.2">
      <c r="A6" s="19"/>
      <c r="D6" s="83" t="s">
        <v>159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30" s="6" customFormat="1" x14ac:dyDescent="0.2">
      <c r="A7" s="19"/>
      <c r="D7" s="4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30" x14ac:dyDescent="0.2">
      <c r="C8" s="8"/>
    </row>
    <row r="9" spans="1:30" x14ac:dyDescent="0.2">
      <c r="A9" s="92" t="s">
        <v>40</v>
      </c>
      <c r="B9" s="111" t="s">
        <v>30</v>
      </c>
      <c r="C9" s="80" t="s">
        <v>0</v>
      </c>
      <c r="D9" s="99" t="s">
        <v>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 t="s">
        <v>6</v>
      </c>
      <c r="R9" s="92"/>
      <c r="S9" s="92"/>
      <c r="T9" s="92"/>
      <c r="U9" s="92"/>
      <c r="V9" s="92" t="s">
        <v>12</v>
      </c>
      <c r="W9" s="93"/>
      <c r="X9" s="93"/>
      <c r="Y9" s="93"/>
      <c r="Z9" s="93"/>
      <c r="AA9" s="93"/>
      <c r="AB9" s="87" t="s">
        <v>28</v>
      </c>
    </row>
    <row r="10" spans="1:30" ht="40.5" customHeight="1" x14ac:dyDescent="0.2">
      <c r="A10" s="92"/>
      <c r="B10" s="111"/>
      <c r="C10" s="81"/>
      <c r="D10" s="88" t="s">
        <v>2</v>
      </c>
      <c r="E10" s="89"/>
      <c r="F10" s="89" t="s">
        <v>3</v>
      </c>
      <c r="G10" s="89"/>
      <c r="H10" s="90" t="s">
        <v>4</v>
      </c>
      <c r="I10" s="90"/>
      <c r="J10" s="90"/>
      <c r="K10" s="100" t="s">
        <v>5</v>
      </c>
      <c r="L10" s="101"/>
      <c r="M10" s="101"/>
      <c r="N10" s="102"/>
      <c r="O10" s="23"/>
      <c r="P10" s="12" t="s">
        <v>38</v>
      </c>
      <c r="Q10" s="91" t="s">
        <v>7</v>
      </c>
      <c r="R10" s="92" t="s">
        <v>8</v>
      </c>
      <c r="S10" s="92"/>
      <c r="T10" s="91" t="s">
        <v>47</v>
      </c>
      <c r="U10" s="96" t="s">
        <v>11</v>
      </c>
      <c r="V10" s="91" t="s">
        <v>13</v>
      </c>
      <c r="W10" s="3" t="s">
        <v>14</v>
      </c>
      <c r="X10" s="2" t="s">
        <v>95</v>
      </c>
      <c r="Y10" s="2" t="s">
        <v>16</v>
      </c>
      <c r="Z10" s="96" t="s">
        <v>11</v>
      </c>
      <c r="AA10" s="91" t="s">
        <v>39</v>
      </c>
      <c r="AB10" s="87"/>
    </row>
    <row r="11" spans="1:30" ht="26.25" customHeight="1" x14ac:dyDescent="0.2">
      <c r="A11" s="92"/>
      <c r="B11" s="111"/>
      <c r="C11" s="81"/>
      <c r="D11" s="9" t="s">
        <v>18</v>
      </c>
      <c r="E11" s="5" t="s">
        <v>11</v>
      </c>
      <c r="F11" s="4" t="s">
        <v>18</v>
      </c>
      <c r="G11" s="5" t="s">
        <v>11</v>
      </c>
      <c r="H11" s="41" t="s">
        <v>92</v>
      </c>
      <c r="I11" s="41" t="s">
        <v>93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4" t="s">
        <v>11</v>
      </c>
      <c r="P11" s="4" t="s">
        <v>11</v>
      </c>
      <c r="Q11" s="91"/>
      <c r="R11" s="2" t="s">
        <v>9</v>
      </c>
      <c r="S11" s="2" t="s">
        <v>35</v>
      </c>
      <c r="T11" s="93"/>
      <c r="U11" s="96"/>
      <c r="V11" s="91"/>
      <c r="W11" s="98" t="s">
        <v>17</v>
      </c>
      <c r="X11" s="98"/>
      <c r="Y11" s="98"/>
      <c r="Z11" s="97"/>
      <c r="AA11" s="91"/>
      <c r="AB11" s="87"/>
    </row>
    <row r="12" spans="1:30" x14ac:dyDescent="0.2">
      <c r="A12" s="92"/>
      <c r="B12" s="111"/>
      <c r="C12" s="81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30" ht="12.75" hidden="1" customHeight="1" x14ac:dyDescent="0.2">
      <c r="A13" s="14" t="s">
        <v>41</v>
      </c>
      <c r="B13" s="111"/>
      <c r="C13" s="8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30" x14ac:dyDescent="0.2">
      <c r="A14" s="14" t="s">
        <v>41</v>
      </c>
      <c r="B14" s="9">
        <v>1</v>
      </c>
      <c r="C14" s="4" t="s">
        <v>96</v>
      </c>
      <c r="D14" s="4">
        <v>29</v>
      </c>
      <c r="E14" s="4">
        <f t="shared" ref="E14:E19" si="0">D14*6</f>
        <v>174</v>
      </c>
      <c r="F14" s="4"/>
      <c r="G14" s="4">
        <f t="shared" ref="G14:G21" si="1">F14*3</f>
        <v>0</v>
      </c>
      <c r="H14" s="4">
        <v>4</v>
      </c>
      <c r="I14" s="4"/>
      <c r="J14" s="4">
        <f t="shared" ref="J14:J19" si="2">(H14*3)+(I14*2)</f>
        <v>12</v>
      </c>
      <c r="K14" s="4">
        <v>5</v>
      </c>
      <c r="L14" s="4">
        <v>24</v>
      </c>
      <c r="M14" s="4"/>
      <c r="N14" s="4">
        <v>10</v>
      </c>
      <c r="O14" s="4">
        <f t="shared" ref="O14:O19" si="3">K14*2+L14*3+M14+N14</f>
        <v>92</v>
      </c>
      <c r="P14" s="4">
        <f t="shared" ref="P14:P19" si="4">E14+G14+J14+(K14*2)+(L14*3)+M14+N14</f>
        <v>278</v>
      </c>
      <c r="Q14" s="4"/>
      <c r="R14" s="4"/>
      <c r="S14" s="4"/>
      <c r="T14" s="4"/>
      <c r="U14" s="4">
        <f t="shared" ref="U14:U24" si="5">(Q14*6)+(R14*4)+(S14*3)+(T14*12)</f>
        <v>0</v>
      </c>
      <c r="V14" s="4"/>
      <c r="W14" s="4"/>
      <c r="X14" s="4"/>
      <c r="Y14" s="4">
        <v>1</v>
      </c>
      <c r="Z14" s="4">
        <f>(V14*12)+W14+(X14*5)+(Y14*5)</f>
        <v>5</v>
      </c>
      <c r="AA14" s="4">
        <v>1</v>
      </c>
      <c r="AB14" s="4">
        <f t="shared" ref="AB14:AB24" si="6">SUM(P14+U14+Z14+AA14)</f>
        <v>284</v>
      </c>
      <c r="AD14" s="43"/>
    </row>
    <row r="15" spans="1:30" x14ac:dyDescent="0.2">
      <c r="A15" s="14" t="s">
        <v>41</v>
      </c>
      <c r="B15" s="9">
        <f t="shared" ref="B15:B23" si="7">B14+1</f>
        <v>2</v>
      </c>
      <c r="C15" s="4" t="s">
        <v>97</v>
      </c>
      <c r="D15" s="4">
        <v>27</v>
      </c>
      <c r="E15" s="4">
        <f t="shared" si="0"/>
        <v>162</v>
      </c>
      <c r="F15" s="4">
        <v>1</v>
      </c>
      <c r="G15" s="4">
        <f t="shared" si="1"/>
        <v>3</v>
      </c>
      <c r="H15" s="4">
        <v>4</v>
      </c>
      <c r="I15" s="4"/>
      <c r="J15" s="4">
        <f t="shared" si="2"/>
        <v>12</v>
      </c>
      <c r="K15" s="4">
        <v>5</v>
      </c>
      <c r="L15" s="4">
        <v>22</v>
      </c>
      <c r="M15" s="4"/>
      <c r="N15" s="4">
        <v>10</v>
      </c>
      <c r="O15" s="4">
        <f t="shared" si="3"/>
        <v>86</v>
      </c>
      <c r="P15" s="4">
        <f t="shared" si="4"/>
        <v>263</v>
      </c>
      <c r="Q15" s="4">
        <v>1</v>
      </c>
      <c r="R15" s="4"/>
      <c r="S15" s="4"/>
      <c r="T15" s="4"/>
      <c r="U15" s="4">
        <f t="shared" si="5"/>
        <v>6</v>
      </c>
      <c r="V15" s="4">
        <v>1</v>
      </c>
      <c r="W15" s="4"/>
      <c r="X15" s="4"/>
      <c r="Y15" s="4"/>
      <c r="Z15" s="4">
        <f>(V15*12)+W15+(X15*5)+(Y15*5)</f>
        <v>12</v>
      </c>
      <c r="AA15" s="4">
        <v>1</v>
      </c>
      <c r="AB15" s="4">
        <f t="shared" si="6"/>
        <v>282</v>
      </c>
      <c r="AD15" s="43"/>
    </row>
    <row r="16" spans="1:30" x14ac:dyDescent="0.2">
      <c r="A16" s="14" t="s">
        <v>41</v>
      </c>
      <c r="B16" s="9">
        <f t="shared" si="7"/>
        <v>3</v>
      </c>
      <c r="C16" s="4" t="s">
        <v>98</v>
      </c>
      <c r="D16" s="4">
        <v>28</v>
      </c>
      <c r="E16" s="4">
        <f t="shared" si="0"/>
        <v>168</v>
      </c>
      <c r="F16" s="4"/>
      <c r="G16" s="4">
        <f t="shared" si="1"/>
        <v>0</v>
      </c>
      <c r="H16" s="4">
        <v>2</v>
      </c>
      <c r="I16" s="4"/>
      <c r="J16" s="4">
        <f t="shared" si="2"/>
        <v>6</v>
      </c>
      <c r="K16" s="4">
        <v>5</v>
      </c>
      <c r="L16" s="4">
        <v>22</v>
      </c>
      <c r="M16" s="4"/>
      <c r="N16" s="4">
        <v>10</v>
      </c>
      <c r="O16" s="4">
        <f t="shared" si="3"/>
        <v>86</v>
      </c>
      <c r="P16" s="4">
        <f t="shared" si="4"/>
        <v>260</v>
      </c>
      <c r="Q16" s="4"/>
      <c r="R16" s="4"/>
      <c r="S16" s="4"/>
      <c r="T16" s="4"/>
      <c r="U16" s="4">
        <f t="shared" si="5"/>
        <v>0</v>
      </c>
      <c r="V16" s="4">
        <v>1</v>
      </c>
      <c r="W16" s="4"/>
      <c r="X16" s="4"/>
      <c r="Y16" s="4"/>
      <c r="Z16" s="4">
        <f>(V16*12)+W16+(X16*5)+(Y16*5)</f>
        <v>12</v>
      </c>
      <c r="AA16" s="4">
        <v>2</v>
      </c>
      <c r="AB16" s="4">
        <f t="shared" si="6"/>
        <v>274</v>
      </c>
      <c r="AD16" s="43"/>
    </row>
    <row r="17" spans="1:30" x14ac:dyDescent="0.2">
      <c r="A17" s="14" t="s">
        <v>41</v>
      </c>
      <c r="B17" s="9">
        <f t="shared" si="7"/>
        <v>4</v>
      </c>
      <c r="C17" s="4" t="s">
        <v>99</v>
      </c>
      <c r="D17" s="4">
        <v>28</v>
      </c>
      <c r="E17" s="4">
        <f t="shared" si="0"/>
        <v>168</v>
      </c>
      <c r="F17" s="4"/>
      <c r="G17" s="4">
        <f t="shared" si="1"/>
        <v>0</v>
      </c>
      <c r="H17" s="4">
        <v>1</v>
      </c>
      <c r="I17" s="4"/>
      <c r="J17" s="4">
        <f t="shared" si="2"/>
        <v>3</v>
      </c>
      <c r="K17" s="4">
        <v>5</v>
      </c>
      <c r="L17" s="4">
        <v>14</v>
      </c>
      <c r="M17" s="4"/>
      <c r="N17" s="4">
        <v>10</v>
      </c>
      <c r="O17" s="4">
        <f t="shared" si="3"/>
        <v>62</v>
      </c>
      <c r="P17" s="4">
        <f t="shared" si="4"/>
        <v>233</v>
      </c>
      <c r="Q17" s="4">
        <v>1</v>
      </c>
      <c r="R17" s="4"/>
      <c r="S17" s="4">
        <v>2</v>
      </c>
      <c r="T17" s="4"/>
      <c r="U17" s="4">
        <f t="shared" si="5"/>
        <v>12</v>
      </c>
      <c r="V17" s="4">
        <v>1</v>
      </c>
      <c r="W17" s="4"/>
      <c r="X17" s="4"/>
      <c r="Y17" s="4"/>
      <c r="Z17" s="4">
        <f>(V17*12)+W17+(X17*5)+(Y17*5)</f>
        <v>12</v>
      </c>
      <c r="AA17" s="4">
        <v>1</v>
      </c>
      <c r="AB17" s="4">
        <f t="shared" si="6"/>
        <v>258</v>
      </c>
      <c r="AD17" s="43"/>
    </row>
    <row r="18" spans="1:30" x14ac:dyDescent="0.2">
      <c r="A18" s="14" t="s">
        <v>41</v>
      </c>
      <c r="B18" s="9">
        <f t="shared" si="7"/>
        <v>5</v>
      </c>
      <c r="C18" s="4" t="s">
        <v>100</v>
      </c>
      <c r="D18" s="4">
        <v>19</v>
      </c>
      <c r="E18" s="4">
        <f t="shared" si="0"/>
        <v>114</v>
      </c>
      <c r="F18" s="4">
        <v>1</v>
      </c>
      <c r="G18" s="4">
        <f t="shared" si="1"/>
        <v>3</v>
      </c>
      <c r="H18" s="4">
        <v>4</v>
      </c>
      <c r="I18" s="4">
        <v>5</v>
      </c>
      <c r="J18" s="4">
        <f t="shared" si="2"/>
        <v>22</v>
      </c>
      <c r="K18" s="4">
        <v>5</v>
      </c>
      <c r="L18" s="4">
        <v>13</v>
      </c>
      <c r="M18" s="4"/>
      <c r="N18" s="4">
        <v>10</v>
      </c>
      <c r="O18" s="4">
        <f t="shared" si="3"/>
        <v>59</v>
      </c>
      <c r="P18" s="4">
        <f t="shared" si="4"/>
        <v>198</v>
      </c>
      <c r="Q18" s="4">
        <v>1</v>
      </c>
      <c r="R18" s="4"/>
      <c r="S18" s="4"/>
      <c r="T18" s="4"/>
      <c r="U18" s="4">
        <f t="shared" si="5"/>
        <v>6</v>
      </c>
      <c r="V18" s="4">
        <v>1</v>
      </c>
      <c r="W18" s="4">
        <v>2</v>
      </c>
      <c r="X18" s="4"/>
      <c r="Y18" s="4"/>
      <c r="Z18" s="4">
        <f>(V18*12)+W18+(X18*5)+(Y18*5)</f>
        <v>14</v>
      </c>
      <c r="AA18" s="4"/>
      <c r="AB18" s="4">
        <f t="shared" si="6"/>
        <v>218</v>
      </c>
      <c r="AD18" s="43"/>
    </row>
    <row r="19" spans="1:30" x14ac:dyDescent="0.2">
      <c r="A19" s="14" t="s">
        <v>41</v>
      </c>
      <c r="B19" s="9">
        <f t="shared" si="7"/>
        <v>6</v>
      </c>
      <c r="C19" s="4" t="s">
        <v>101</v>
      </c>
      <c r="D19" s="4">
        <v>15</v>
      </c>
      <c r="E19" s="4">
        <f t="shared" si="0"/>
        <v>90</v>
      </c>
      <c r="F19" s="4">
        <v>5</v>
      </c>
      <c r="G19" s="4">
        <f t="shared" si="1"/>
        <v>15</v>
      </c>
      <c r="H19" s="4"/>
      <c r="I19" s="4"/>
      <c r="J19" s="4">
        <f t="shared" si="2"/>
        <v>0</v>
      </c>
      <c r="K19" s="4">
        <v>5</v>
      </c>
      <c r="L19" s="4">
        <v>9</v>
      </c>
      <c r="M19" s="4"/>
      <c r="N19" s="4"/>
      <c r="O19" s="4">
        <f t="shared" si="3"/>
        <v>37</v>
      </c>
      <c r="P19" s="4">
        <f t="shared" si="4"/>
        <v>142</v>
      </c>
      <c r="Q19" s="4"/>
      <c r="R19" s="4"/>
      <c r="S19" s="4"/>
      <c r="T19" s="4"/>
      <c r="U19" s="4">
        <f t="shared" si="5"/>
        <v>0</v>
      </c>
      <c r="V19" s="4">
        <v>1</v>
      </c>
      <c r="W19" s="4">
        <v>2</v>
      </c>
      <c r="X19" s="4"/>
      <c r="Y19" s="4"/>
      <c r="Z19" s="4">
        <f t="shared" ref="Z19:Z24" si="8">(V19*12)+W19+(X19*3)+(Y19*5)</f>
        <v>14</v>
      </c>
      <c r="AA19" s="4"/>
      <c r="AB19" s="4">
        <f t="shared" si="6"/>
        <v>156</v>
      </c>
      <c r="AD19" s="43"/>
    </row>
    <row r="20" spans="1:30" x14ac:dyDescent="0.2">
      <c r="A20" s="14" t="s">
        <v>41</v>
      </c>
      <c r="B20" s="9">
        <f t="shared" si="7"/>
        <v>7</v>
      </c>
      <c r="C20" s="34" t="s">
        <v>150</v>
      </c>
      <c r="D20" s="35">
        <v>4</v>
      </c>
      <c r="E20" s="4">
        <f>D20*6</f>
        <v>24</v>
      </c>
      <c r="F20" s="4"/>
      <c r="G20" s="4">
        <f t="shared" si="1"/>
        <v>0</v>
      </c>
      <c r="H20" s="4">
        <v>3</v>
      </c>
      <c r="I20" s="35"/>
      <c r="J20" s="4">
        <f>(H20*3)+(I20*2)</f>
        <v>9</v>
      </c>
      <c r="K20" s="4">
        <v>3</v>
      </c>
      <c r="L20" s="4"/>
      <c r="M20" s="4"/>
      <c r="N20" s="4"/>
      <c r="O20" s="4">
        <f>K20*2+L20*3+M20+N20</f>
        <v>6</v>
      </c>
      <c r="P20" s="4">
        <f>E20+G20+J20+(K20*2)+(L20*3)+M20+N20</f>
        <v>39</v>
      </c>
      <c r="Q20" s="4"/>
      <c r="R20" s="4"/>
      <c r="S20" s="4"/>
      <c r="T20" s="4"/>
      <c r="U20" s="4">
        <f t="shared" si="5"/>
        <v>0</v>
      </c>
      <c r="V20" s="4"/>
      <c r="W20" s="4"/>
      <c r="X20" s="4"/>
      <c r="Y20" s="4"/>
      <c r="Z20" s="4">
        <f t="shared" si="8"/>
        <v>0</v>
      </c>
      <c r="AA20" s="4"/>
      <c r="AB20" s="4">
        <f t="shared" si="6"/>
        <v>39</v>
      </c>
      <c r="AD20" s="43"/>
    </row>
    <row r="21" spans="1:30" x14ac:dyDescent="0.2">
      <c r="A21" s="14" t="s">
        <v>41</v>
      </c>
      <c r="B21" s="9">
        <f t="shared" si="7"/>
        <v>8</v>
      </c>
      <c r="C21" s="54" t="s">
        <v>176</v>
      </c>
      <c r="D21" s="35">
        <v>1</v>
      </c>
      <c r="E21" s="4">
        <f>D21*6</f>
        <v>6</v>
      </c>
      <c r="F21" s="4">
        <v>3</v>
      </c>
      <c r="G21" s="4">
        <f t="shared" si="1"/>
        <v>9</v>
      </c>
      <c r="H21" s="4">
        <v>2</v>
      </c>
      <c r="I21" s="35"/>
      <c r="J21" s="4">
        <f>(H21*3)+(I21*2)</f>
        <v>6</v>
      </c>
      <c r="K21" s="4">
        <v>1</v>
      </c>
      <c r="L21" s="4"/>
      <c r="M21" s="4"/>
      <c r="N21" s="4"/>
      <c r="O21" s="4">
        <f>K21*2+L21*3+M21+N21</f>
        <v>2</v>
      </c>
      <c r="P21" s="4">
        <f>E21+G21+J21+(K21*2)+(L21*3)+M21+N21</f>
        <v>23</v>
      </c>
      <c r="Q21" s="4"/>
      <c r="R21" s="4"/>
      <c r="S21" s="4"/>
      <c r="T21" s="4"/>
      <c r="U21" s="4">
        <f t="shared" si="5"/>
        <v>0</v>
      </c>
      <c r="V21" s="4">
        <v>1</v>
      </c>
      <c r="W21" s="4"/>
      <c r="X21" s="4"/>
      <c r="Y21" s="4"/>
      <c r="Z21" s="4">
        <f t="shared" si="8"/>
        <v>12</v>
      </c>
      <c r="AA21" s="4"/>
      <c r="AB21" s="4">
        <f t="shared" si="6"/>
        <v>35</v>
      </c>
    </row>
    <row r="22" spans="1:30" x14ac:dyDescent="0.2">
      <c r="A22" s="74" t="s">
        <v>41</v>
      </c>
      <c r="B22" s="9">
        <f t="shared" si="7"/>
        <v>9</v>
      </c>
      <c r="C22" s="54" t="s">
        <v>177</v>
      </c>
      <c r="D22" s="35">
        <v>1</v>
      </c>
      <c r="E22" s="4">
        <f>D22*6</f>
        <v>6</v>
      </c>
      <c r="F22" s="4"/>
      <c r="G22" s="4">
        <f>F22*3</f>
        <v>0</v>
      </c>
      <c r="H22" s="4">
        <v>4</v>
      </c>
      <c r="I22" s="35">
        <v>1</v>
      </c>
      <c r="J22" s="4">
        <f>(H22*3)+(I22*2)</f>
        <v>14</v>
      </c>
      <c r="K22" s="4">
        <v>1</v>
      </c>
      <c r="L22" s="4"/>
      <c r="M22" s="4"/>
      <c r="N22" s="4"/>
      <c r="O22" s="4">
        <f>K22*2+L22*3+M22+N22</f>
        <v>2</v>
      </c>
      <c r="P22" s="4">
        <f>E22+G22+J22+(K22*2)+(L22*3)+M22+N22</f>
        <v>22</v>
      </c>
      <c r="Q22" s="4"/>
      <c r="R22" s="4">
        <v>1</v>
      </c>
      <c r="S22" s="4"/>
      <c r="T22" s="4"/>
      <c r="U22" s="4">
        <f>(Q22*6)+(R22*4)+(S22*3)+(T22*12)</f>
        <v>4</v>
      </c>
      <c r="V22" s="4"/>
      <c r="W22" s="4"/>
      <c r="X22" s="4"/>
      <c r="Y22" s="4"/>
      <c r="Z22" s="4">
        <f t="shared" si="8"/>
        <v>0</v>
      </c>
      <c r="AA22" s="4"/>
      <c r="AB22" s="4">
        <f>SUM(P22+U22+Z22+AA22)</f>
        <v>26</v>
      </c>
    </row>
    <row r="23" spans="1:30" x14ac:dyDescent="0.2">
      <c r="A23" s="74" t="s">
        <v>41</v>
      </c>
      <c r="B23" s="9">
        <f t="shared" si="7"/>
        <v>10</v>
      </c>
      <c r="C23" s="54" t="s">
        <v>164</v>
      </c>
      <c r="D23" s="35">
        <v>1</v>
      </c>
      <c r="E23" s="4">
        <f>D23*6</f>
        <v>6</v>
      </c>
      <c r="F23" s="4"/>
      <c r="G23" s="4">
        <f>F23*3</f>
        <v>0</v>
      </c>
      <c r="H23" s="4">
        <v>4</v>
      </c>
      <c r="I23" s="35"/>
      <c r="J23" s="4">
        <f>(H23*3)+(I23*2)</f>
        <v>12</v>
      </c>
      <c r="K23" s="4">
        <v>1</v>
      </c>
      <c r="L23" s="4"/>
      <c r="M23" s="4"/>
      <c r="N23" s="4"/>
      <c r="O23" s="4">
        <f>K23*2+L23*3+M23+N23</f>
        <v>2</v>
      </c>
      <c r="P23" s="4">
        <f>E23+G23+J23+(K23*2)+(L23*3)+M23+N23</f>
        <v>20</v>
      </c>
      <c r="Q23" s="4"/>
      <c r="R23" s="4"/>
      <c r="S23" s="4"/>
      <c r="T23" s="4"/>
      <c r="U23" s="4">
        <f t="shared" si="5"/>
        <v>0</v>
      </c>
      <c r="V23" s="4"/>
      <c r="W23" s="4"/>
      <c r="X23" s="4"/>
      <c r="Y23" s="4"/>
      <c r="Z23" s="4">
        <f t="shared" si="8"/>
        <v>0</v>
      </c>
      <c r="AA23" s="4"/>
      <c r="AB23" s="4">
        <f t="shared" si="6"/>
        <v>20</v>
      </c>
    </row>
    <row r="24" spans="1:30" x14ac:dyDescent="0.2">
      <c r="A24" s="14"/>
      <c r="B24" s="9"/>
      <c r="C24" s="54"/>
      <c r="D24" s="35"/>
      <c r="E24" s="4">
        <f>D24*6</f>
        <v>0</v>
      </c>
      <c r="F24" s="4"/>
      <c r="G24" s="4">
        <f>F24*3</f>
        <v>0</v>
      </c>
      <c r="H24" s="4"/>
      <c r="I24" s="35"/>
      <c r="J24" s="4">
        <f>(H24*3)+(I24*2)</f>
        <v>0</v>
      </c>
      <c r="K24" s="4"/>
      <c r="L24" s="4"/>
      <c r="M24" s="4"/>
      <c r="N24" s="4"/>
      <c r="O24" s="4">
        <f>K24*2+L24*3+M24+N24</f>
        <v>0</v>
      </c>
      <c r="P24" s="4">
        <f>E24+G24+J24+(K24*2)+(L24*3)+M24+N24</f>
        <v>0</v>
      </c>
      <c r="Q24" s="4"/>
      <c r="R24" s="4"/>
      <c r="S24" s="4"/>
      <c r="T24" s="4"/>
      <c r="U24" s="4">
        <f t="shared" si="5"/>
        <v>0</v>
      </c>
      <c r="V24" s="4"/>
      <c r="W24" s="4"/>
      <c r="X24" s="4"/>
      <c r="Y24" s="4"/>
      <c r="Z24" s="4">
        <f t="shared" si="8"/>
        <v>0</v>
      </c>
      <c r="AA24" s="4"/>
      <c r="AB24" s="4">
        <f t="shared" si="6"/>
        <v>0</v>
      </c>
    </row>
    <row r="25" spans="1:30" x14ac:dyDescent="0.2">
      <c r="A25" s="19"/>
      <c r="B25" s="6"/>
      <c r="C25" s="64"/>
      <c r="D25" s="56"/>
      <c r="E25" s="6"/>
      <c r="F25" s="6"/>
      <c r="G25" s="6"/>
      <c r="H25" s="6"/>
      <c r="I25" s="5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30" x14ac:dyDescent="0.2">
      <c r="A26" s="19"/>
      <c r="B26" s="6"/>
      <c r="C26" s="64"/>
      <c r="D26" s="56"/>
      <c r="E26" s="6"/>
      <c r="F26" s="6"/>
      <c r="G26" s="6"/>
      <c r="H26" s="6"/>
      <c r="I26" s="5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8" spans="1:30" x14ac:dyDescent="0.2">
      <c r="C28" s="36"/>
      <c r="N28" t="s">
        <v>36</v>
      </c>
    </row>
    <row r="29" spans="1:30" ht="15" x14ac:dyDescent="0.2">
      <c r="N29" s="43" t="s">
        <v>62</v>
      </c>
      <c r="U29" s="43"/>
      <c r="W29" s="22"/>
      <c r="X29" s="22"/>
      <c r="Y29" s="22"/>
      <c r="Z29" s="22"/>
      <c r="AA29" s="22"/>
      <c r="AB29" s="22"/>
    </row>
    <row r="30" spans="1:30" ht="15" x14ac:dyDescent="0.2">
      <c r="W30" s="22"/>
      <c r="X30" s="22"/>
      <c r="Y30" s="22"/>
      <c r="Z30" s="22"/>
      <c r="AA30" s="22"/>
      <c r="AB30" s="22"/>
    </row>
    <row r="31" spans="1:30" ht="15" x14ac:dyDescent="0.2">
      <c r="C31" s="22"/>
      <c r="D31" s="22"/>
      <c r="E31" s="22"/>
      <c r="F31" s="22"/>
      <c r="G31" s="22"/>
      <c r="H31" s="22"/>
      <c r="I31" s="22"/>
      <c r="J31" s="22"/>
      <c r="W31" s="22"/>
      <c r="X31" s="22"/>
      <c r="Y31" s="22"/>
      <c r="Z31" s="22"/>
      <c r="AA31" s="22"/>
      <c r="AB31" s="22"/>
    </row>
    <row r="32" spans="1:30" ht="15" x14ac:dyDescent="0.2">
      <c r="B32" s="22"/>
      <c r="C32" s="22"/>
      <c r="D32" s="22"/>
      <c r="E32" s="22"/>
      <c r="F32" s="22"/>
      <c r="G32" s="22"/>
      <c r="H32" s="22"/>
      <c r="I32" s="22"/>
      <c r="J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 ht="15" x14ac:dyDescent="0.2">
      <c r="B33" s="22"/>
    </row>
    <row r="34" spans="2:26" ht="15" x14ac:dyDescent="0.2">
      <c r="P34" s="22"/>
      <c r="Q34" s="22"/>
      <c r="R34" s="22"/>
      <c r="S34" s="22"/>
      <c r="T34" s="22"/>
      <c r="U34" s="22"/>
      <c r="V34" s="22"/>
    </row>
    <row r="35" spans="2:26" ht="15" x14ac:dyDescent="0.2">
      <c r="P35" s="22"/>
      <c r="Q35" s="22"/>
      <c r="R35" s="22"/>
      <c r="S35" s="22"/>
      <c r="T35" s="22"/>
      <c r="U35" s="22"/>
      <c r="V35" s="22"/>
    </row>
    <row r="36" spans="2:26" ht="15" x14ac:dyDescent="0.2">
      <c r="N36" s="22"/>
      <c r="O36" s="22"/>
      <c r="P36" s="22"/>
      <c r="Q36" s="22"/>
      <c r="R36" s="22"/>
      <c r="S36" s="22"/>
      <c r="T36" s="22"/>
      <c r="U36" s="22"/>
      <c r="V36" s="22" t="s">
        <v>102</v>
      </c>
      <c r="W36" s="22"/>
      <c r="X36" s="22"/>
      <c r="Y36" s="22"/>
      <c r="Z36" s="22"/>
    </row>
  </sheetData>
  <mergeCells count="24">
    <mergeCell ref="AB9:AB11"/>
    <mergeCell ref="D10:E10"/>
    <mergeCell ref="F10:G10"/>
    <mergeCell ref="H10:J10"/>
    <mergeCell ref="K10:N10"/>
    <mergeCell ref="Q10:Q11"/>
    <mergeCell ref="R10:S10"/>
    <mergeCell ref="T10:T11"/>
    <mergeCell ref="U10:U11"/>
    <mergeCell ref="V10:V11"/>
    <mergeCell ref="Z10:Z11"/>
    <mergeCell ref="AA10:AA11"/>
    <mergeCell ref="W11:Y11"/>
    <mergeCell ref="Q4:U4"/>
    <mergeCell ref="D5:P5"/>
    <mergeCell ref="D6:P6"/>
    <mergeCell ref="Q9:U9"/>
    <mergeCell ref="V9:AA9"/>
    <mergeCell ref="A9:A12"/>
    <mergeCell ref="B9:B13"/>
    <mergeCell ref="C9:C13"/>
    <mergeCell ref="D1:P1"/>
    <mergeCell ref="D2:N2"/>
    <mergeCell ref="D9:P9"/>
  </mergeCells>
  <pageMargins left="0.21" right="0.22" top="1" bottom="1" header="0.5" footer="0.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36"/>
  <sheetViews>
    <sheetView topLeftCell="A3" workbookViewId="0">
      <selection activeCell="D28" sqref="D28"/>
    </sheetView>
  </sheetViews>
  <sheetFormatPr defaultRowHeight="12.75" x14ac:dyDescent="0.2"/>
  <cols>
    <col min="1" max="1" width="5.42578125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8.28515625" customWidth="1"/>
    <col min="29" max="29" width="3.7109375" customWidth="1"/>
    <col min="30" max="30" width="5" customWidth="1"/>
  </cols>
  <sheetData>
    <row r="1" spans="1:30" s="6" customFormat="1" x14ac:dyDescent="0.2"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30" s="6" customFormat="1" x14ac:dyDescent="0.2">
      <c r="D2" s="79" t="s">
        <v>70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30" s="6" customFormat="1" x14ac:dyDescent="0.2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30" s="6" customFormat="1" ht="12.6" customHeight="1" x14ac:dyDescent="0.2">
      <c r="C4" s="79"/>
      <c r="D4" s="79"/>
      <c r="E4" s="79"/>
      <c r="F4" s="79"/>
      <c r="G4" s="79"/>
      <c r="Q4" s="79" t="s">
        <v>182</v>
      </c>
      <c r="R4" s="79"/>
      <c r="S4" s="79"/>
      <c r="T4" s="79"/>
      <c r="U4" s="79"/>
    </row>
    <row r="5" spans="1:30" s="6" customFormat="1" x14ac:dyDescent="0.2">
      <c r="C5" s="10"/>
      <c r="D5" s="10"/>
      <c r="E5" s="10"/>
      <c r="F5" s="10"/>
      <c r="G5" s="10"/>
      <c r="Q5" s="10"/>
      <c r="R5" s="10"/>
      <c r="S5" s="10"/>
      <c r="T5" s="10"/>
      <c r="U5" s="10"/>
    </row>
    <row r="6" spans="1:30" s="6" customFormat="1" x14ac:dyDescent="0.2"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30" s="6" customFormat="1" x14ac:dyDescent="0.2">
      <c r="D7" s="79" t="s">
        <v>138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109"/>
      <c r="R7" s="109"/>
      <c r="S7" s="109"/>
      <c r="T7" s="109"/>
      <c r="U7" s="109"/>
    </row>
    <row r="8" spans="1:30" s="6" customFormat="1" x14ac:dyDescent="0.2"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30" x14ac:dyDescent="0.2">
      <c r="C9" s="8"/>
    </row>
    <row r="10" spans="1:30" x14ac:dyDescent="0.2">
      <c r="A10" s="80" t="s">
        <v>40</v>
      </c>
      <c r="B10" s="85" t="s">
        <v>30</v>
      </c>
      <c r="C10" s="80" t="s">
        <v>0</v>
      </c>
      <c r="D10" s="99" t="s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 t="s">
        <v>6</v>
      </c>
      <c r="R10" s="92"/>
      <c r="S10" s="92"/>
      <c r="T10" s="92"/>
      <c r="U10" s="92"/>
      <c r="V10" s="92" t="s">
        <v>12</v>
      </c>
      <c r="W10" s="93"/>
      <c r="X10" s="93"/>
      <c r="Y10" s="93"/>
      <c r="Z10" s="93"/>
      <c r="AA10" s="93"/>
      <c r="AB10" s="87" t="s">
        <v>28</v>
      </c>
    </row>
    <row r="11" spans="1:30" ht="40.5" customHeight="1" x14ac:dyDescent="0.2">
      <c r="A11" s="81"/>
      <c r="B11" s="85"/>
      <c r="C11" s="81"/>
      <c r="D11" s="88" t="s">
        <v>2</v>
      </c>
      <c r="E11" s="89"/>
      <c r="F11" s="89" t="s">
        <v>3</v>
      </c>
      <c r="G11" s="89"/>
      <c r="H11" s="90" t="s">
        <v>4</v>
      </c>
      <c r="I11" s="90"/>
      <c r="J11" s="90"/>
      <c r="K11" s="100" t="s">
        <v>5</v>
      </c>
      <c r="L11" s="101"/>
      <c r="M11" s="101"/>
      <c r="N11" s="102"/>
      <c r="O11" s="23"/>
      <c r="P11" s="12" t="s">
        <v>38</v>
      </c>
      <c r="Q11" s="91" t="s">
        <v>7</v>
      </c>
      <c r="R11" s="92" t="s">
        <v>8</v>
      </c>
      <c r="S11" s="92"/>
      <c r="T11" s="94" t="s">
        <v>47</v>
      </c>
      <c r="U11" s="96" t="s">
        <v>11</v>
      </c>
      <c r="V11" s="91" t="s">
        <v>13</v>
      </c>
      <c r="W11" s="3" t="s">
        <v>14</v>
      </c>
      <c r="X11" s="2" t="s">
        <v>15</v>
      </c>
      <c r="Y11" s="2" t="s">
        <v>16</v>
      </c>
      <c r="Z11" s="96" t="s">
        <v>11</v>
      </c>
      <c r="AA11" s="91" t="s">
        <v>39</v>
      </c>
      <c r="AB11" s="87"/>
    </row>
    <row r="12" spans="1:30" ht="26.25" customHeight="1" x14ac:dyDescent="0.2">
      <c r="A12" s="81"/>
      <c r="B12" s="85"/>
      <c r="C12" s="81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25" t="s">
        <v>11</v>
      </c>
      <c r="P12" s="4" t="s">
        <v>11</v>
      </c>
      <c r="Q12" s="91"/>
      <c r="R12" s="2" t="s">
        <v>9</v>
      </c>
      <c r="S12" s="2" t="s">
        <v>35</v>
      </c>
      <c r="T12" s="95"/>
      <c r="U12" s="96"/>
      <c r="V12" s="91"/>
      <c r="W12" s="98" t="s">
        <v>17</v>
      </c>
      <c r="X12" s="98"/>
      <c r="Y12" s="98"/>
      <c r="Z12" s="97"/>
      <c r="AA12" s="91"/>
      <c r="AB12" s="87"/>
    </row>
    <row r="13" spans="1:30" x14ac:dyDescent="0.2">
      <c r="A13" s="103"/>
      <c r="B13" s="85"/>
      <c r="C13" s="81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30" hidden="1" x14ac:dyDescent="0.2">
      <c r="A14" s="4"/>
      <c r="B14" s="85"/>
      <c r="C14" s="8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30" x14ac:dyDescent="0.2">
      <c r="A15" s="15"/>
      <c r="B15" s="4"/>
      <c r="C15" s="4"/>
      <c r="D15" s="4"/>
      <c r="E15" s="4">
        <f t="shared" ref="E15:E20" si="0">D15*6</f>
        <v>0</v>
      </c>
      <c r="F15" s="4"/>
      <c r="G15" s="4">
        <f>F15*3</f>
        <v>0</v>
      </c>
      <c r="H15" s="4"/>
      <c r="I15" s="4"/>
      <c r="J15" s="4">
        <f t="shared" ref="J15:J20" si="1">(H15*3)+(I15*2)</f>
        <v>0</v>
      </c>
      <c r="K15" s="4"/>
      <c r="L15" s="4"/>
      <c r="M15" s="4"/>
      <c r="N15" s="4"/>
      <c r="O15" s="4"/>
      <c r="P15" s="4">
        <f t="shared" ref="P15:P20" si="2">E15+G15+J15+(K15*2)+(L15*3)+M15+N15</f>
        <v>0</v>
      </c>
      <c r="Q15" s="4"/>
      <c r="R15" s="4"/>
      <c r="S15" s="4"/>
      <c r="T15" s="4"/>
      <c r="U15" s="4">
        <f>(Q15*6)+(R15*4)+(S15*3)+(T15*12)</f>
        <v>0</v>
      </c>
      <c r="V15" s="4"/>
      <c r="W15" s="4"/>
      <c r="X15" s="4"/>
      <c r="Y15" s="4"/>
      <c r="Z15" s="4">
        <f t="shared" ref="Z15:Z20" si="3">(V15*12)+W15+(X15*5)+(Y15*5)</f>
        <v>0</v>
      </c>
      <c r="AA15" s="4"/>
      <c r="AB15" s="4">
        <f t="shared" ref="AB15:AB20" si="4">SUM(P15+U15+Z15+AA15)</f>
        <v>0</v>
      </c>
      <c r="AD15" s="43" t="s">
        <v>175</v>
      </c>
    </row>
    <row r="16" spans="1:30" x14ac:dyDescent="0.2">
      <c r="A16" s="15" t="s">
        <v>41</v>
      </c>
      <c r="B16" s="4">
        <v>1</v>
      </c>
      <c r="C16" s="4" t="s">
        <v>34</v>
      </c>
      <c r="D16" s="4">
        <v>19</v>
      </c>
      <c r="E16" s="4">
        <f t="shared" si="0"/>
        <v>114</v>
      </c>
      <c r="F16" s="4"/>
      <c r="G16" s="4">
        <f>F16*3</f>
        <v>0</v>
      </c>
      <c r="H16" s="4">
        <v>4</v>
      </c>
      <c r="I16" s="4">
        <v>1</v>
      </c>
      <c r="J16" s="4">
        <f t="shared" si="1"/>
        <v>14</v>
      </c>
      <c r="K16" s="4">
        <v>5</v>
      </c>
      <c r="L16" s="4">
        <v>13</v>
      </c>
      <c r="M16" s="4"/>
      <c r="N16" s="4">
        <v>10</v>
      </c>
      <c r="O16" s="4">
        <f>K16*2+L16*3+M16+N16</f>
        <v>59</v>
      </c>
      <c r="P16" s="4">
        <f t="shared" si="2"/>
        <v>187</v>
      </c>
      <c r="Q16" s="4"/>
      <c r="R16" s="4"/>
      <c r="S16" s="4"/>
      <c r="T16" s="4"/>
      <c r="U16" s="4">
        <f>(Q16*6)+(R16*4)+(S16*3)+(T16*12)</f>
        <v>0</v>
      </c>
      <c r="V16" s="4">
        <v>1</v>
      </c>
      <c r="W16" s="4"/>
      <c r="X16" s="4"/>
      <c r="Y16" s="4"/>
      <c r="Z16" s="4">
        <f t="shared" si="3"/>
        <v>12</v>
      </c>
      <c r="AA16" s="4"/>
      <c r="AB16" s="4">
        <f t="shared" si="4"/>
        <v>199</v>
      </c>
      <c r="AD16" s="43" t="s">
        <v>175</v>
      </c>
    </row>
    <row r="17" spans="1:30" x14ac:dyDescent="0.2">
      <c r="A17" s="15" t="s">
        <v>41</v>
      </c>
      <c r="B17" s="4">
        <f>B16+1</f>
        <v>2</v>
      </c>
      <c r="C17" s="35" t="s">
        <v>79</v>
      </c>
      <c r="D17" s="4">
        <v>20</v>
      </c>
      <c r="E17" s="4">
        <f t="shared" si="0"/>
        <v>120</v>
      </c>
      <c r="F17" s="4"/>
      <c r="G17" s="4">
        <f>F17*3</f>
        <v>0</v>
      </c>
      <c r="H17" s="4">
        <v>4</v>
      </c>
      <c r="I17" s="4">
        <v>5</v>
      </c>
      <c r="J17" s="4">
        <f t="shared" si="1"/>
        <v>22</v>
      </c>
      <c r="K17" s="4">
        <v>5</v>
      </c>
      <c r="L17" s="4">
        <v>6</v>
      </c>
      <c r="M17" s="4"/>
      <c r="N17" s="4"/>
      <c r="O17" s="4"/>
      <c r="P17" s="4">
        <f t="shared" si="2"/>
        <v>170</v>
      </c>
      <c r="Q17" s="4"/>
      <c r="R17" s="4"/>
      <c r="S17" s="4"/>
      <c r="T17" s="4"/>
      <c r="U17" s="4">
        <f>(Q17*6)+(R17*4)+(S17*3)+(T17*12)</f>
        <v>0</v>
      </c>
      <c r="V17" s="4">
        <v>1</v>
      </c>
      <c r="W17" s="4"/>
      <c r="X17" s="4"/>
      <c r="Y17" s="4"/>
      <c r="Z17" s="4">
        <f t="shared" si="3"/>
        <v>12</v>
      </c>
      <c r="AA17" s="4">
        <v>2</v>
      </c>
      <c r="AB17" s="4">
        <f t="shared" si="4"/>
        <v>184</v>
      </c>
      <c r="AD17" s="43" t="s">
        <v>175</v>
      </c>
    </row>
    <row r="18" spans="1:30" x14ac:dyDescent="0.2">
      <c r="A18" s="15" t="s">
        <v>41</v>
      </c>
      <c r="B18" s="4">
        <f>B17+1</f>
        <v>3</v>
      </c>
      <c r="C18" s="35" t="s">
        <v>81</v>
      </c>
      <c r="D18" s="4">
        <v>13</v>
      </c>
      <c r="E18" s="4">
        <f>D18*6</f>
        <v>78</v>
      </c>
      <c r="F18" s="4"/>
      <c r="G18" s="4"/>
      <c r="H18" s="4">
        <v>1</v>
      </c>
      <c r="I18" s="4"/>
      <c r="J18" s="4">
        <f>(H18*3)+(I18*2)</f>
        <v>3</v>
      </c>
      <c r="K18" s="4">
        <v>4</v>
      </c>
      <c r="L18" s="4"/>
      <c r="M18" s="4"/>
      <c r="N18" s="4"/>
      <c r="O18" s="4">
        <f>K18*2+L18*3+M18+N18</f>
        <v>8</v>
      </c>
      <c r="P18" s="4">
        <f>E18+G18+J18+(K18*2)+(L18*3)+M18+N18</f>
        <v>89</v>
      </c>
      <c r="Q18" s="4"/>
      <c r="R18" s="4"/>
      <c r="S18" s="4"/>
      <c r="T18" s="4"/>
      <c r="U18" s="4"/>
      <c r="V18" s="4">
        <v>1</v>
      </c>
      <c r="W18" s="4">
        <v>2</v>
      </c>
      <c r="X18" s="4"/>
      <c r="Y18" s="4"/>
      <c r="Z18" s="4">
        <f>(V18*12)+W18+(X18*5)+(Y18*5)</f>
        <v>14</v>
      </c>
      <c r="AA18" s="4">
        <v>1</v>
      </c>
      <c r="AB18" s="4">
        <f>SUM(P18+U18+Z18+AA18)</f>
        <v>104</v>
      </c>
      <c r="AD18" s="43" t="s">
        <v>175</v>
      </c>
    </row>
    <row r="19" spans="1:30" x14ac:dyDescent="0.2">
      <c r="A19" s="15" t="s">
        <v>41</v>
      </c>
      <c r="B19" s="4">
        <f>B18+1</f>
        <v>4</v>
      </c>
      <c r="C19" s="35" t="s">
        <v>151</v>
      </c>
      <c r="D19" s="4">
        <v>6</v>
      </c>
      <c r="E19" s="4">
        <f t="shared" si="0"/>
        <v>36</v>
      </c>
      <c r="F19" s="4"/>
      <c r="G19" s="4">
        <f>F19*3</f>
        <v>0</v>
      </c>
      <c r="H19" s="4">
        <v>4</v>
      </c>
      <c r="I19" s="4">
        <v>15</v>
      </c>
      <c r="J19" s="4">
        <f t="shared" si="1"/>
        <v>42</v>
      </c>
      <c r="K19" s="4">
        <v>5</v>
      </c>
      <c r="L19" s="4"/>
      <c r="M19" s="4"/>
      <c r="N19" s="4"/>
      <c r="O19" s="4">
        <f>K19*2+L19*3+M19+N19</f>
        <v>10</v>
      </c>
      <c r="P19" s="4">
        <f t="shared" si="2"/>
        <v>88</v>
      </c>
      <c r="Q19" s="4"/>
      <c r="R19" s="4"/>
      <c r="S19" s="4"/>
      <c r="T19" s="4"/>
      <c r="U19" s="4">
        <f>(Q19*6)+(R19*4)+(S19*3)+(T19*12)</f>
        <v>0</v>
      </c>
      <c r="V19" s="4"/>
      <c r="W19" s="4"/>
      <c r="X19" s="4"/>
      <c r="Y19" s="4"/>
      <c r="Z19" s="4">
        <f t="shared" si="3"/>
        <v>0</v>
      </c>
      <c r="AA19" s="4"/>
      <c r="AB19" s="4">
        <f t="shared" si="4"/>
        <v>88</v>
      </c>
      <c r="AD19" s="43" t="s">
        <v>175</v>
      </c>
    </row>
    <row r="20" spans="1:30" x14ac:dyDescent="0.2">
      <c r="A20" s="15" t="s">
        <v>41</v>
      </c>
      <c r="B20" s="4">
        <f>B19+1</f>
        <v>5</v>
      </c>
      <c r="C20" s="35" t="s">
        <v>78</v>
      </c>
      <c r="D20" s="4">
        <v>5</v>
      </c>
      <c r="E20" s="4">
        <f t="shared" si="0"/>
        <v>30</v>
      </c>
      <c r="F20" s="4"/>
      <c r="G20" s="4"/>
      <c r="H20" s="4">
        <v>4</v>
      </c>
      <c r="I20" s="4">
        <v>11</v>
      </c>
      <c r="J20" s="4">
        <f t="shared" si="1"/>
        <v>34</v>
      </c>
      <c r="K20" s="28">
        <v>4</v>
      </c>
      <c r="L20" s="28"/>
      <c r="M20" s="28"/>
      <c r="N20" s="4"/>
      <c r="O20" s="4">
        <f>K20*2+L20*3+M20+N20</f>
        <v>8</v>
      </c>
      <c r="P20" s="4">
        <f t="shared" si="2"/>
        <v>72</v>
      </c>
      <c r="Q20" s="4"/>
      <c r="R20" s="4"/>
      <c r="S20" s="4"/>
      <c r="T20" s="4"/>
      <c r="U20" s="4"/>
      <c r="V20" s="4"/>
      <c r="W20" s="4"/>
      <c r="X20" s="4"/>
      <c r="Y20" s="4"/>
      <c r="Z20" s="4">
        <f t="shared" si="3"/>
        <v>0</v>
      </c>
      <c r="AA20" s="4"/>
      <c r="AB20" s="4">
        <f t="shared" si="4"/>
        <v>72</v>
      </c>
      <c r="AD20" s="43" t="s">
        <v>175</v>
      </c>
    </row>
    <row r="21" spans="1:30" x14ac:dyDescent="0.2">
      <c r="A21" s="15" t="s">
        <v>42</v>
      </c>
      <c r="B21" s="4">
        <v>1</v>
      </c>
      <c r="C21" s="54" t="s">
        <v>165</v>
      </c>
      <c r="D21" s="4">
        <v>1</v>
      </c>
      <c r="E21" s="4">
        <f>D21*6</f>
        <v>6</v>
      </c>
      <c r="F21" s="4"/>
      <c r="G21" s="4"/>
      <c r="H21" s="4">
        <v>2</v>
      </c>
      <c r="I21" s="4"/>
      <c r="J21" s="4">
        <f>(H21*3)+(I21*2)</f>
        <v>6</v>
      </c>
      <c r="K21" s="28">
        <v>1</v>
      </c>
      <c r="L21" s="28"/>
      <c r="M21" s="28"/>
      <c r="N21" s="4"/>
      <c r="O21" s="4">
        <f>K21*2+L21*3+M21+N21</f>
        <v>2</v>
      </c>
      <c r="P21" s="4">
        <f>E21+G21+J21+(K21*2)+(L21*3)+M21+N21</f>
        <v>14</v>
      </c>
      <c r="Q21" s="4"/>
      <c r="R21" s="4"/>
      <c r="S21" s="4"/>
      <c r="T21" s="4"/>
      <c r="U21" s="4"/>
      <c r="V21" s="4"/>
      <c r="W21" s="4">
        <v>2</v>
      </c>
      <c r="X21" s="4"/>
      <c r="Y21" s="4"/>
      <c r="Z21" s="4">
        <f>(V21*12)+W21+(X21*5)+(Y21*5)</f>
        <v>2</v>
      </c>
      <c r="AA21" s="4"/>
      <c r="AB21" s="4">
        <f>SUM(P21+U21+Z21+AA21)</f>
        <v>16</v>
      </c>
    </row>
    <row r="22" spans="1:30" x14ac:dyDescent="0.2">
      <c r="A22" s="8"/>
      <c r="B22" s="6"/>
      <c r="C22" s="56"/>
      <c r="D22" s="6"/>
      <c r="E22" s="6"/>
      <c r="F22" s="6"/>
      <c r="G22" s="6"/>
      <c r="H22" s="6"/>
      <c r="I22" s="6"/>
      <c r="J22" s="6"/>
      <c r="K22" s="57"/>
      <c r="L22" s="57"/>
      <c r="M22" s="5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4" spans="1:30" x14ac:dyDescent="0.2">
      <c r="N24" s="43" t="s">
        <v>36</v>
      </c>
      <c r="O24" s="43"/>
      <c r="P24" s="43"/>
      <c r="Q24" s="43"/>
      <c r="R24" s="43"/>
    </row>
    <row r="25" spans="1:30" x14ac:dyDescent="0.2">
      <c r="N25" s="43" t="s">
        <v>61</v>
      </c>
      <c r="O25" s="43"/>
      <c r="P25" s="43"/>
      <c r="Q25" s="43"/>
      <c r="R25" s="43"/>
      <c r="U25" s="43"/>
    </row>
    <row r="28" spans="1:30" ht="15" x14ac:dyDescent="0.2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30" ht="15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31"/>
      <c r="O29" s="31"/>
      <c r="P29" s="31"/>
      <c r="Q29" s="31"/>
      <c r="R29" s="31"/>
      <c r="S29" s="31"/>
    </row>
    <row r="30" spans="1:30" ht="15" x14ac:dyDescent="0.2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31"/>
      <c r="O30" s="31"/>
      <c r="P30" s="31"/>
      <c r="Q30" s="31"/>
      <c r="R30" s="31"/>
      <c r="S30" s="31"/>
    </row>
    <row r="31" spans="1:30" ht="15" x14ac:dyDescent="0.2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30" ht="15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3:18" ht="15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3:18" ht="15" x14ac:dyDescent="0.2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3:18" ht="15" x14ac:dyDescent="0.2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2"/>
      <c r="O35" s="22"/>
      <c r="P35" s="22"/>
      <c r="Q35" s="22"/>
      <c r="R35" s="22"/>
    </row>
    <row r="36" spans="3:18" ht="15" x14ac:dyDescent="0.2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</sheetData>
  <mergeCells count="25">
    <mergeCell ref="AB10:AB12"/>
    <mergeCell ref="D11:E11"/>
    <mergeCell ref="F11:G11"/>
    <mergeCell ref="H11:J11"/>
    <mergeCell ref="Q11:Q12"/>
    <mergeCell ref="T11:T12"/>
    <mergeCell ref="U11:U12"/>
    <mergeCell ref="V10:AA10"/>
    <mergeCell ref="V11:V12"/>
    <mergeCell ref="Z11:Z12"/>
    <mergeCell ref="AA11:AA12"/>
    <mergeCell ref="W12:Y12"/>
    <mergeCell ref="Q10:U10"/>
    <mergeCell ref="D1:P1"/>
    <mergeCell ref="D2:N2"/>
    <mergeCell ref="Q4:U4"/>
    <mergeCell ref="D6:P6"/>
    <mergeCell ref="C4:G4"/>
    <mergeCell ref="A10:A13"/>
    <mergeCell ref="D7:U7"/>
    <mergeCell ref="B10:B14"/>
    <mergeCell ref="C10:C14"/>
    <mergeCell ref="D10:P10"/>
    <mergeCell ref="K11:N11"/>
    <mergeCell ref="R11:S11"/>
  </mergeCells>
  <phoneticPr fontId="0" type="noConversion"/>
  <pageMargins left="0.36" right="0.21" top="1" bottom="1" header="0.5" footer="0.5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31"/>
  <sheetViews>
    <sheetView workbookViewId="0">
      <selection activeCell="G23" sqref="G23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7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6.5703125" customWidth="1"/>
    <col min="20" max="20" width="6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8" customWidth="1"/>
    <col min="29" max="29" width="3.7109375" customWidth="1"/>
  </cols>
  <sheetData>
    <row r="1" spans="1:28" s="6" customFormat="1" x14ac:dyDescent="0.2">
      <c r="A1" s="16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x14ac:dyDescent="0.2">
      <c r="A2" s="16"/>
      <c r="D2" s="79" t="s">
        <v>69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8" s="6" customFormat="1" x14ac:dyDescent="0.2">
      <c r="A5" s="16"/>
      <c r="Q5" s="79" t="s">
        <v>182</v>
      </c>
      <c r="R5" s="79"/>
      <c r="S5" s="79"/>
      <c r="T5" s="79"/>
      <c r="U5" s="79"/>
    </row>
    <row r="6" spans="1:28" s="6" customFormat="1" x14ac:dyDescent="0.2">
      <c r="A6" s="16"/>
      <c r="Q6" s="10"/>
      <c r="R6" s="10"/>
      <c r="S6" s="10"/>
      <c r="T6" s="10"/>
      <c r="U6" s="10"/>
    </row>
    <row r="7" spans="1:28" s="6" customFormat="1" x14ac:dyDescent="0.2">
      <c r="A7" s="16"/>
      <c r="Q7" s="10"/>
      <c r="R7" s="10"/>
      <c r="S7" s="10"/>
      <c r="T7" s="10"/>
      <c r="U7" s="10"/>
    </row>
    <row r="8" spans="1:28" s="6" customFormat="1" x14ac:dyDescent="0.2">
      <c r="A8" s="16"/>
      <c r="D8" s="83" t="s">
        <v>139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28" s="6" customFormat="1" x14ac:dyDescent="0.2">
      <c r="A9" s="16"/>
      <c r="D9" s="4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28" x14ac:dyDescent="0.2">
      <c r="C10" s="8"/>
    </row>
    <row r="11" spans="1:28" x14ac:dyDescent="0.2">
      <c r="A11" s="80" t="s">
        <v>40</v>
      </c>
      <c r="B11" s="85" t="s">
        <v>30</v>
      </c>
      <c r="C11" s="80" t="s">
        <v>0</v>
      </c>
      <c r="D11" s="99" t="s">
        <v>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 t="s">
        <v>6</v>
      </c>
      <c r="R11" s="92"/>
      <c r="S11" s="92"/>
      <c r="T11" s="92"/>
      <c r="U11" s="92"/>
      <c r="V11" s="92" t="s">
        <v>12</v>
      </c>
      <c r="W11" s="93"/>
      <c r="X11" s="93"/>
      <c r="Y11" s="93"/>
      <c r="Z11" s="93"/>
      <c r="AA11" s="93"/>
      <c r="AB11" s="87" t="s">
        <v>28</v>
      </c>
    </row>
    <row r="12" spans="1:28" ht="40.5" customHeight="1" x14ac:dyDescent="0.2">
      <c r="A12" s="81"/>
      <c r="B12" s="85"/>
      <c r="C12" s="81"/>
      <c r="D12" s="88" t="s">
        <v>2</v>
      </c>
      <c r="E12" s="89"/>
      <c r="F12" s="89" t="s">
        <v>3</v>
      </c>
      <c r="G12" s="89"/>
      <c r="H12" s="90" t="s">
        <v>4</v>
      </c>
      <c r="I12" s="90"/>
      <c r="J12" s="90"/>
      <c r="K12" s="100" t="s">
        <v>5</v>
      </c>
      <c r="L12" s="101"/>
      <c r="M12" s="101"/>
      <c r="N12" s="102"/>
      <c r="O12" s="23"/>
      <c r="P12" s="12" t="s">
        <v>38</v>
      </c>
      <c r="Q12" s="91" t="s">
        <v>7</v>
      </c>
      <c r="R12" s="92" t="s">
        <v>8</v>
      </c>
      <c r="S12" s="92"/>
      <c r="T12" s="94" t="s">
        <v>47</v>
      </c>
      <c r="U12" s="96" t="s">
        <v>11</v>
      </c>
      <c r="V12" s="91" t="s">
        <v>13</v>
      </c>
      <c r="W12" s="3" t="s">
        <v>14</v>
      </c>
      <c r="X12" s="2" t="s">
        <v>15</v>
      </c>
      <c r="Y12" s="2" t="s">
        <v>16</v>
      </c>
      <c r="Z12" s="96" t="s">
        <v>11</v>
      </c>
      <c r="AA12" s="91" t="s">
        <v>39</v>
      </c>
      <c r="AB12" s="87"/>
    </row>
    <row r="13" spans="1:28" ht="26.25" customHeight="1" x14ac:dyDescent="0.2">
      <c r="A13" s="81"/>
      <c r="B13" s="85"/>
      <c r="C13" s="81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 t="s">
        <v>11</v>
      </c>
      <c r="P13" s="4" t="s">
        <v>11</v>
      </c>
      <c r="Q13" s="91"/>
      <c r="R13" s="2" t="s">
        <v>9</v>
      </c>
      <c r="S13" s="2" t="s">
        <v>35</v>
      </c>
      <c r="T13" s="95"/>
      <c r="U13" s="96"/>
      <c r="V13" s="91"/>
      <c r="W13" s="98" t="s">
        <v>17</v>
      </c>
      <c r="X13" s="98"/>
      <c r="Y13" s="98"/>
      <c r="Z13" s="97"/>
      <c r="AA13" s="91"/>
      <c r="AB13" s="87"/>
    </row>
    <row r="14" spans="1:28" x14ac:dyDescent="0.2">
      <c r="A14" s="82"/>
      <c r="B14" s="85"/>
      <c r="C14" s="81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8" hidden="1" x14ac:dyDescent="0.2">
      <c r="A15" s="18"/>
      <c r="B15" s="85"/>
      <c r="C15" s="8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x14ac:dyDescent="0.2">
      <c r="A16" s="14" t="s">
        <v>41</v>
      </c>
      <c r="B16" s="4">
        <v>1</v>
      </c>
      <c r="C16" s="4" t="s">
        <v>53</v>
      </c>
      <c r="D16" s="4">
        <v>22</v>
      </c>
      <c r="E16" s="4">
        <f>D16*6</f>
        <v>132</v>
      </c>
      <c r="F16" s="4"/>
      <c r="G16" s="4">
        <f>F16*3</f>
        <v>0</v>
      </c>
      <c r="H16" s="4">
        <v>1</v>
      </c>
      <c r="I16" s="4"/>
      <c r="J16" s="4">
        <f>(H16*3)+(I16*2)</f>
        <v>3</v>
      </c>
      <c r="K16" s="4">
        <v>5</v>
      </c>
      <c r="L16" s="4">
        <v>4</v>
      </c>
      <c r="M16" s="4"/>
      <c r="N16" s="4">
        <v>10</v>
      </c>
      <c r="O16" s="4">
        <f>K16*2+L16*3+M16+N16</f>
        <v>32</v>
      </c>
      <c r="P16" s="4">
        <f>E16+G16+J16+(K16*2)+(L16*3)+M16+N16</f>
        <v>167</v>
      </c>
      <c r="Q16" s="4">
        <v>1</v>
      </c>
      <c r="R16" s="4"/>
      <c r="S16" s="4"/>
      <c r="T16" s="4"/>
      <c r="U16" s="4">
        <f>(Q16*6)+(R16*4)+(S16*3)+(T16*12)</f>
        <v>6</v>
      </c>
      <c r="V16" s="4">
        <v>1</v>
      </c>
      <c r="W16" s="4"/>
      <c r="X16" s="4"/>
      <c r="Y16" s="4"/>
      <c r="Z16" s="4">
        <f>(V16*12)+W16+(X16*5)+(Y16*5)</f>
        <v>12</v>
      </c>
      <c r="AA16" s="4"/>
      <c r="AB16" s="4">
        <f>SUM(P16+U16+Z16+AA16)</f>
        <v>185</v>
      </c>
    </row>
    <row r="17" spans="1:28" x14ac:dyDescent="0.2">
      <c r="A17" s="14" t="s">
        <v>41</v>
      </c>
      <c r="B17" s="4">
        <v>2</v>
      </c>
      <c r="C17" s="35" t="s">
        <v>83</v>
      </c>
      <c r="D17" s="4">
        <v>5</v>
      </c>
      <c r="E17" s="4">
        <f>D17*6</f>
        <v>30</v>
      </c>
      <c r="F17" s="4"/>
      <c r="G17" s="4">
        <f>F17*3</f>
        <v>0</v>
      </c>
      <c r="H17" s="4">
        <v>4</v>
      </c>
      <c r="I17" s="4">
        <v>9</v>
      </c>
      <c r="J17" s="4">
        <f>(H17*3)+(I17*2)</f>
        <v>30</v>
      </c>
      <c r="K17" s="4">
        <v>4</v>
      </c>
      <c r="L17" s="4"/>
      <c r="M17" s="4"/>
      <c r="N17" s="4"/>
      <c r="O17" s="4">
        <f>K17*2+L17*3+M17+N17</f>
        <v>8</v>
      </c>
      <c r="P17" s="4">
        <f>E17+G17+J17+(K17*2)+(L17*3)+M17+N17</f>
        <v>68</v>
      </c>
      <c r="Q17" s="4"/>
      <c r="R17" s="4"/>
      <c r="S17" s="4"/>
      <c r="T17" s="4"/>
      <c r="U17" s="4">
        <f>(Q17*6)+(R17*4)+(S17*3)+(T17*12)</f>
        <v>0</v>
      </c>
      <c r="V17" s="4"/>
      <c r="W17" s="4"/>
      <c r="X17" s="4"/>
      <c r="Y17" s="4"/>
      <c r="Z17" s="4">
        <f>(V17*12)+W17+(X17*5)+(Y17*5)</f>
        <v>0</v>
      </c>
      <c r="AA17" s="4"/>
      <c r="AB17" s="4">
        <f>SUM(P17+U17+Z17+AA17)</f>
        <v>68</v>
      </c>
    </row>
    <row r="18" spans="1:28" x14ac:dyDescent="0.2">
      <c r="A18" s="19"/>
    </row>
    <row r="20" spans="1:28" ht="15" x14ac:dyDescent="0.2">
      <c r="P20" s="29" t="s">
        <v>36</v>
      </c>
      <c r="Q20" s="29"/>
      <c r="R20" s="29"/>
      <c r="S20" s="29"/>
      <c r="T20" s="22"/>
    </row>
    <row r="21" spans="1:28" ht="15" x14ac:dyDescent="0.2">
      <c r="P21" s="29" t="s">
        <v>65</v>
      </c>
      <c r="Q21" s="29"/>
      <c r="R21" s="29"/>
      <c r="S21" s="29"/>
      <c r="T21" s="22"/>
      <c r="X21" s="65"/>
    </row>
    <row r="23" spans="1:28" ht="1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R23" s="22"/>
      <c r="S23" s="22"/>
    </row>
    <row r="24" spans="1:28" ht="15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1"/>
      <c r="N24" s="31"/>
      <c r="O24" s="31"/>
      <c r="P24" s="31"/>
      <c r="Q24" s="31"/>
      <c r="R24" s="31"/>
      <c r="S24" s="31"/>
    </row>
    <row r="25" spans="1:28" ht="1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31"/>
      <c r="N25" s="31"/>
      <c r="O25" s="31"/>
      <c r="P25" s="31"/>
      <c r="Q25" s="31"/>
      <c r="R25" s="31"/>
      <c r="S25" s="31"/>
    </row>
    <row r="26" spans="1:28" ht="15" x14ac:dyDescent="0.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8" ht="1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8" ht="1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28" ht="1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28" ht="15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28" ht="15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</sheetData>
  <mergeCells count="23">
    <mergeCell ref="A11:A14"/>
    <mergeCell ref="D1:P1"/>
    <mergeCell ref="D2:N2"/>
    <mergeCell ref="Q5:U5"/>
    <mergeCell ref="D8:P8"/>
    <mergeCell ref="T12:T13"/>
    <mergeCell ref="U12:U13"/>
    <mergeCell ref="B11:B15"/>
    <mergeCell ref="C11:C15"/>
    <mergeCell ref="D11:P11"/>
    <mergeCell ref="K12:N12"/>
    <mergeCell ref="R12:S12"/>
    <mergeCell ref="Q11:U11"/>
    <mergeCell ref="AB11:AB13"/>
    <mergeCell ref="D12:E12"/>
    <mergeCell ref="F12:G12"/>
    <mergeCell ref="H12:J12"/>
    <mergeCell ref="Q12:Q13"/>
    <mergeCell ref="V11:AA11"/>
    <mergeCell ref="V12:V13"/>
    <mergeCell ref="Z12:Z13"/>
    <mergeCell ref="AA12:AA13"/>
    <mergeCell ref="W13:Y13"/>
  </mergeCells>
  <phoneticPr fontId="0" type="noConversion"/>
  <pageMargins left="0.27" right="0.22" top="1" bottom="1" header="0.5" footer="0.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27"/>
  <sheetViews>
    <sheetView topLeftCell="A3" workbookViewId="0">
      <selection activeCell="F26" sqref="F26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9.5703125" customWidth="1"/>
    <col min="29" max="29" width="3.7109375" customWidth="1"/>
  </cols>
  <sheetData>
    <row r="1" spans="1:28" s="6" customFormat="1" x14ac:dyDescent="0.2">
      <c r="A1" s="16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x14ac:dyDescent="0.2">
      <c r="A2" s="16"/>
      <c r="D2" s="79" t="s">
        <v>70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6"/>
      <c r="C4" s="8"/>
      <c r="Q4" s="79" t="s">
        <v>186</v>
      </c>
      <c r="R4" s="79"/>
      <c r="S4" s="79"/>
      <c r="T4" s="79"/>
      <c r="U4" s="79"/>
    </row>
    <row r="5" spans="1:28" s="6" customFormat="1" x14ac:dyDescent="0.2">
      <c r="A5" s="16"/>
      <c r="C5" s="8"/>
      <c r="Q5" s="10"/>
      <c r="R5" s="10"/>
      <c r="S5" s="10"/>
      <c r="T5" s="10"/>
      <c r="U5" s="10"/>
    </row>
    <row r="6" spans="1:28" s="6" customFormat="1" x14ac:dyDescent="0.2">
      <c r="A6" s="16"/>
      <c r="D6" s="79" t="s">
        <v>140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0"/>
      <c r="R6" s="110"/>
      <c r="S6" s="110"/>
      <c r="T6" s="110"/>
      <c r="U6" s="110"/>
      <c r="V6" s="110"/>
    </row>
    <row r="7" spans="1:28" s="6" customFormat="1" x14ac:dyDescent="0.2">
      <c r="A7" s="16"/>
      <c r="D7" s="4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8" x14ac:dyDescent="0.2">
      <c r="C8" s="8"/>
    </row>
    <row r="9" spans="1:28" x14ac:dyDescent="0.2">
      <c r="A9" s="80" t="s">
        <v>40</v>
      </c>
      <c r="B9" s="85" t="s">
        <v>30</v>
      </c>
      <c r="C9" s="80" t="s">
        <v>0</v>
      </c>
      <c r="D9" s="99" t="s">
        <v>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 t="s">
        <v>6</v>
      </c>
      <c r="R9" s="92"/>
      <c r="S9" s="92"/>
      <c r="T9" s="92"/>
      <c r="U9" s="92"/>
      <c r="V9" s="92" t="s">
        <v>12</v>
      </c>
      <c r="W9" s="93"/>
      <c r="X9" s="93"/>
      <c r="Y9" s="93"/>
      <c r="Z9" s="93"/>
      <c r="AA9" s="93"/>
      <c r="AB9" s="87" t="s">
        <v>28</v>
      </c>
    </row>
    <row r="10" spans="1:28" ht="40.5" customHeight="1" x14ac:dyDescent="0.2">
      <c r="A10" s="81"/>
      <c r="B10" s="85"/>
      <c r="C10" s="81"/>
      <c r="D10" s="88" t="s">
        <v>2</v>
      </c>
      <c r="E10" s="89"/>
      <c r="F10" s="89" t="s">
        <v>3</v>
      </c>
      <c r="G10" s="89"/>
      <c r="H10" s="90" t="s">
        <v>4</v>
      </c>
      <c r="I10" s="90"/>
      <c r="J10" s="90"/>
      <c r="K10" s="100" t="s">
        <v>5</v>
      </c>
      <c r="L10" s="101"/>
      <c r="M10" s="101"/>
      <c r="N10" s="102"/>
      <c r="O10" s="23"/>
      <c r="P10" s="12" t="s">
        <v>38</v>
      </c>
      <c r="Q10" s="91" t="s">
        <v>7</v>
      </c>
      <c r="R10" s="92" t="s">
        <v>8</v>
      </c>
      <c r="S10" s="92"/>
      <c r="T10" s="94" t="s">
        <v>47</v>
      </c>
      <c r="U10" s="96" t="s">
        <v>11</v>
      </c>
      <c r="V10" s="91" t="s">
        <v>13</v>
      </c>
      <c r="W10" s="3" t="s">
        <v>14</v>
      </c>
      <c r="X10" s="2" t="s">
        <v>15</v>
      </c>
      <c r="Y10" s="2" t="s">
        <v>16</v>
      </c>
      <c r="Z10" s="96" t="s">
        <v>11</v>
      </c>
      <c r="AA10" s="91" t="s">
        <v>39</v>
      </c>
      <c r="AB10" s="87"/>
    </row>
    <row r="11" spans="1:28" ht="26.25" customHeight="1" x14ac:dyDescent="0.2">
      <c r="A11" s="81"/>
      <c r="B11" s="85"/>
      <c r="C11" s="81"/>
      <c r="D11" s="9" t="s">
        <v>18</v>
      </c>
      <c r="E11" s="5" t="s">
        <v>11</v>
      </c>
      <c r="F11" s="4" t="s">
        <v>18</v>
      </c>
      <c r="G11" s="5" t="s">
        <v>11</v>
      </c>
      <c r="H11" s="4" t="s">
        <v>18</v>
      </c>
      <c r="I11" s="4" t="s">
        <v>18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9"/>
      <c r="P11" s="4" t="s">
        <v>11</v>
      </c>
      <c r="Q11" s="91"/>
      <c r="R11" s="2" t="s">
        <v>9</v>
      </c>
      <c r="S11" s="2" t="s">
        <v>35</v>
      </c>
      <c r="T11" s="95"/>
      <c r="U11" s="96"/>
      <c r="V11" s="91"/>
      <c r="W11" s="98" t="s">
        <v>17</v>
      </c>
      <c r="X11" s="98"/>
      <c r="Y11" s="98"/>
      <c r="Z11" s="97"/>
      <c r="AA11" s="91"/>
      <c r="AB11" s="87"/>
    </row>
    <row r="12" spans="1:28" x14ac:dyDescent="0.2">
      <c r="A12" s="82"/>
      <c r="B12" s="85"/>
      <c r="C12" s="81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idden="1" x14ac:dyDescent="0.2">
      <c r="A13" s="18"/>
      <c r="B13" s="85"/>
      <c r="C13" s="8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x14ac:dyDescent="0.2">
      <c r="A14" s="14" t="s">
        <v>41</v>
      </c>
      <c r="B14" s="4">
        <v>1</v>
      </c>
      <c r="C14" s="4" t="s">
        <v>74</v>
      </c>
      <c r="D14" s="4">
        <v>35</v>
      </c>
      <c r="E14" s="4">
        <f t="shared" ref="E14:E21" si="0">D14*6</f>
        <v>210</v>
      </c>
      <c r="F14" s="4"/>
      <c r="G14" s="4">
        <f t="shared" ref="G14:G21" si="1">F14*3</f>
        <v>0</v>
      </c>
      <c r="H14" s="4">
        <v>1</v>
      </c>
      <c r="I14" s="4"/>
      <c r="J14" s="4">
        <f t="shared" ref="J14:J21" si="2">(H14*3)+(I14*2)</f>
        <v>3</v>
      </c>
      <c r="K14" s="4">
        <v>5</v>
      </c>
      <c r="L14" s="4">
        <v>30</v>
      </c>
      <c r="M14" s="4"/>
      <c r="N14" s="4">
        <v>10</v>
      </c>
      <c r="O14" s="4">
        <f>K14*2+L14*3+M14+N14</f>
        <v>110</v>
      </c>
      <c r="P14" s="4">
        <f t="shared" ref="P14:P21" si="3">E14+G14+J14+(K14*2)+(L14*3)+M14+N14</f>
        <v>323</v>
      </c>
      <c r="Q14" s="4"/>
      <c r="R14" s="4"/>
      <c r="S14" s="4"/>
      <c r="T14" s="4"/>
      <c r="U14" s="4">
        <f t="shared" ref="U14:U21" si="4">(Q14*6)+(R14*4)+(S14*3)+(T14*12)</f>
        <v>0</v>
      </c>
      <c r="V14" s="4">
        <v>1</v>
      </c>
      <c r="W14" s="4"/>
      <c r="X14" s="4"/>
      <c r="Y14" s="4"/>
      <c r="Z14" s="4">
        <f t="shared" ref="Z14:Z21" si="5">(V14*12)+W14+(X14*5)+(Y14*5)</f>
        <v>12</v>
      </c>
      <c r="AA14" s="4">
        <v>3</v>
      </c>
      <c r="AB14" s="4">
        <f t="shared" ref="AB14:AB21" si="6">SUM(P14+U14+Z14+AA14)</f>
        <v>338</v>
      </c>
    </row>
    <row r="15" spans="1:28" x14ac:dyDescent="0.2">
      <c r="A15" s="14" t="s">
        <v>41</v>
      </c>
      <c r="B15" s="4">
        <f t="shared" ref="B15:B22" si="7">B14+1</f>
        <v>2</v>
      </c>
      <c r="C15" s="4" t="s">
        <v>73</v>
      </c>
      <c r="D15" s="38">
        <v>29</v>
      </c>
      <c r="E15" s="38">
        <f t="shared" si="0"/>
        <v>174</v>
      </c>
      <c r="F15" s="38"/>
      <c r="G15" s="38">
        <f t="shared" si="1"/>
        <v>0</v>
      </c>
      <c r="H15" s="38">
        <v>4</v>
      </c>
      <c r="I15" s="38">
        <v>1</v>
      </c>
      <c r="J15" s="38">
        <f t="shared" si="2"/>
        <v>14</v>
      </c>
      <c r="K15" s="38">
        <v>5</v>
      </c>
      <c r="L15" s="38">
        <v>24</v>
      </c>
      <c r="M15" s="38"/>
      <c r="N15" s="38">
        <v>10</v>
      </c>
      <c r="O15" s="4">
        <f>K15*2+L15*3+M15+N15</f>
        <v>92</v>
      </c>
      <c r="P15" s="38">
        <f t="shared" si="3"/>
        <v>280</v>
      </c>
      <c r="Q15" s="38">
        <v>1</v>
      </c>
      <c r="R15" s="38"/>
      <c r="S15" s="38"/>
      <c r="T15" s="38"/>
      <c r="U15" s="38">
        <f t="shared" si="4"/>
        <v>6</v>
      </c>
      <c r="V15" s="38">
        <v>1</v>
      </c>
      <c r="W15" s="38"/>
      <c r="X15" s="38">
        <v>1</v>
      </c>
      <c r="Y15" s="38"/>
      <c r="Z15" s="38">
        <f t="shared" si="5"/>
        <v>17</v>
      </c>
      <c r="AA15" s="38">
        <v>3</v>
      </c>
      <c r="AB15" s="38">
        <f t="shared" si="6"/>
        <v>306</v>
      </c>
    </row>
    <row r="16" spans="1:28" x14ac:dyDescent="0.2">
      <c r="A16" s="14" t="s">
        <v>41</v>
      </c>
      <c r="B16" s="4">
        <f t="shared" si="7"/>
        <v>3</v>
      </c>
      <c r="C16" s="4" t="s">
        <v>51</v>
      </c>
      <c r="D16" s="4">
        <v>21</v>
      </c>
      <c r="E16" s="4">
        <f t="shared" si="0"/>
        <v>126</v>
      </c>
      <c r="F16" s="4">
        <v>5</v>
      </c>
      <c r="G16" s="4">
        <f t="shared" si="1"/>
        <v>15</v>
      </c>
      <c r="H16" s="4">
        <v>4</v>
      </c>
      <c r="I16" s="4"/>
      <c r="J16" s="4">
        <f t="shared" si="2"/>
        <v>12</v>
      </c>
      <c r="K16" s="4">
        <v>5</v>
      </c>
      <c r="L16" s="4">
        <v>6</v>
      </c>
      <c r="M16" s="4">
        <v>1</v>
      </c>
      <c r="N16" s="4"/>
      <c r="O16" s="4">
        <f>K16*2+L16*3+M16+N16</f>
        <v>29</v>
      </c>
      <c r="P16" s="4">
        <f t="shared" si="3"/>
        <v>182</v>
      </c>
      <c r="Q16" s="4">
        <v>1</v>
      </c>
      <c r="R16" s="4"/>
      <c r="S16" s="4"/>
      <c r="T16" s="4"/>
      <c r="U16" s="4">
        <f t="shared" si="4"/>
        <v>6</v>
      </c>
      <c r="V16" s="4"/>
      <c r="W16" s="4"/>
      <c r="X16" s="4"/>
      <c r="Y16" s="4"/>
      <c r="Z16" s="4">
        <f t="shared" si="5"/>
        <v>0</v>
      </c>
      <c r="AA16" s="4">
        <v>2</v>
      </c>
      <c r="AB16" s="4">
        <f t="shared" si="6"/>
        <v>190</v>
      </c>
    </row>
    <row r="17" spans="1:28" x14ac:dyDescent="0.2">
      <c r="A17" s="14" t="s">
        <v>41</v>
      </c>
      <c r="B17" s="4">
        <f t="shared" si="7"/>
        <v>4</v>
      </c>
      <c r="C17" s="4" t="s">
        <v>180</v>
      </c>
      <c r="D17" s="4">
        <v>8</v>
      </c>
      <c r="E17" s="4">
        <v>42</v>
      </c>
      <c r="F17" s="4">
        <v>26</v>
      </c>
      <c r="G17" s="4">
        <v>78</v>
      </c>
      <c r="H17" s="4">
        <v>2</v>
      </c>
      <c r="I17" s="4"/>
      <c r="J17" s="4">
        <v>6</v>
      </c>
      <c r="K17" s="4">
        <v>5</v>
      </c>
      <c r="L17" s="4">
        <v>3</v>
      </c>
      <c r="M17" s="4"/>
      <c r="N17" s="4"/>
      <c r="O17" s="4">
        <v>16</v>
      </c>
      <c r="P17" s="4">
        <v>142</v>
      </c>
      <c r="Q17" s="4"/>
      <c r="R17" s="4"/>
      <c r="S17" s="4"/>
      <c r="T17" s="4"/>
      <c r="U17" s="4">
        <v>0</v>
      </c>
      <c r="V17" s="4">
        <v>1</v>
      </c>
      <c r="W17" s="4"/>
      <c r="X17" s="4"/>
      <c r="Y17" s="4"/>
      <c r="Z17" s="4">
        <v>12</v>
      </c>
      <c r="AA17" s="4"/>
      <c r="AB17" s="4">
        <v>154</v>
      </c>
    </row>
    <row r="18" spans="1:28" x14ac:dyDescent="0.2">
      <c r="A18" s="14" t="s">
        <v>41</v>
      </c>
      <c r="B18" s="4">
        <f t="shared" si="7"/>
        <v>5</v>
      </c>
      <c r="C18" s="20" t="s">
        <v>76</v>
      </c>
      <c r="D18" s="35">
        <v>5</v>
      </c>
      <c r="E18" s="4">
        <f t="shared" si="0"/>
        <v>30</v>
      </c>
      <c r="F18" s="4"/>
      <c r="G18" s="4">
        <f t="shared" si="1"/>
        <v>0</v>
      </c>
      <c r="H18" s="4">
        <v>4</v>
      </c>
      <c r="I18" s="4">
        <v>19</v>
      </c>
      <c r="J18" s="4">
        <f t="shared" si="2"/>
        <v>50</v>
      </c>
      <c r="K18" s="4">
        <v>4</v>
      </c>
      <c r="L18" s="4"/>
      <c r="M18" s="4"/>
      <c r="N18" s="4"/>
      <c r="O18" s="4"/>
      <c r="P18" s="4">
        <f t="shared" si="3"/>
        <v>88</v>
      </c>
      <c r="Q18" s="4">
        <v>1</v>
      </c>
      <c r="R18" s="4"/>
      <c r="S18" s="4"/>
      <c r="T18" s="4"/>
      <c r="U18" s="4">
        <f t="shared" si="4"/>
        <v>6</v>
      </c>
      <c r="V18" s="4"/>
      <c r="W18" s="4"/>
      <c r="X18" s="4"/>
      <c r="Y18" s="4"/>
      <c r="Z18" s="4">
        <f t="shared" si="5"/>
        <v>0</v>
      </c>
      <c r="AA18" s="4">
        <v>1</v>
      </c>
      <c r="AB18" s="4">
        <f t="shared" si="6"/>
        <v>95</v>
      </c>
    </row>
    <row r="19" spans="1:28" x14ac:dyDescent="0.2">
      <c r="A19" s="14" t="s">
        <v>41</v>
      </c>
      <c r="B19" s="4">
        <f t="shared" si="7"/>
        <v>6</v>
      </c>
      <c r="C19" s="34" t="s">
        <v>72</v>
      </c>
      <c r="D19" s="4">
        <v>4</v>
      </c>
      <c r="E19" s="4">
        <f>D19*6</f>
        <v>24</v>
      </c>
      <c r="F19" s="4">
        <v>5</v>
      </c>
      <c r="G19" s="4">
        <f>F19*3</f>
        <v>15</v>
      </c>
      <c r="H19" s="4">
        <v>4</v>
      </c>
      <c r="I19" s="4">
        <v>10</v>
      </c>
      <c r="J19" s="4">
        <f>(H19*3)+(I19*2)</f>
        <v>32</v>
      </c>
      <c r="K19" s="4">
        <v>4</v>
      </c>
      <c r="L19" s="4"/>
      <c r="M19" s="4"/>
      <c r="N19" s="4"/>
      <c r="O19" s="4"/>
      <c r="P19" s="4">
        <f>E19+G19+J19+(K19*2)+(L19*3)+M19+N19</f>
        <v>79</v>
      </c>
      <c r="Q19" s="4">
        <v>1</v>
      </c>
      <c r="R19" s="4"/>
      <c r="S19" s="4">
        <v>1</v>
      </c>
      <c r="T19" s="4"/>
      <c r="U19" s="4">
        <f>(Q19*6)+(R19*4)+(S19*3)+(T19*12)</f>
        <v>9</v>
      </c>
      <c r="V19" s="4"/>
      <c r="W19" s="4">
        <v>3</v>
      </c>
      <c r="X19" s="4"/>
      <c r="Y19" s="4"/>
      <c r="Z19" s="4">
        <f>(V19*12)+W19+(X19*5)+(Y19*5)</f>
        <v>3</v>
      </c>
      <c r="AA19" s="53"/>
      <c r="AB19" s="35">
        <f>SUM(P19+U19+Z19+AA19)</f>
        <v>91</v>
      </c>
    </row>
    <row r="20" spans="1:28" x14ac:dyDescent="0.2">
      <c r="A20" s="14" t="s">
        <v>41</v>
      </c>
      <c r="B20" s="4">
        <f t="shared" si="7"/>
        <v>7</v>
      </c>
      <c r="C20" s="20" t="s">
        <v>75</v>
      </c>
      <c r="D20" s="4">
        <v>5</v>
      </c>
      <c r="E20" s="4">
        <f>D20*6</f>
        <v>30</v>
      </c>
      <c r="F20" s="4"/>
      <c r="G20" s="4">
        <f>F20*3</f>
        <v>0</v>
      </c>
      <c r="H20" s="4">
        <v>4</v>
      </c>
      <c r="I20" s="4">
        <v>7</v>
      </c>
      <c r="J20" s="4">
        <f>(H20*3)+(I20*2)</f>
        <v>26</v>
      </c>
      <c r="K20" s="4">
        <v>4</v>
      </c>
      <c r="L20" s="4"/>
      <c r="M20" s="4"/>
      <c r="N20" s="4"/>
      <c r="O20" s="4"/>
      <c r="P20" s="4">
        <f>E20+G20+J20+(K20*2)+(L20*3)+M20+N20</f>
        <v>64</v>
      </c>
      <c r="Q20" s="4"/>
      <c r="R20" s="4"/>
      <c r="S20" s="4">
        <v>1</v>
      </c>
      <c r="T20" s="4"/>
      <c r="U20" s="4">
        <f>(Q20*6)+(R20*4)+(S20*3)+(T20*12)</f>
        <v>3</v>
      </c>
      <c r="V20" s="4"/>
      <c r="W20" s="4"/>
      <c r="X20" s="4"/>
      <c r="Y20" s="4"/>
      <c r="Z20" s="4">
        <f>(V20*12)+W20+(X20*5)+(Y20*5)</f>
        <v>0</v>
      </c>
      <c r="AA20" s="4">
        <v>2</v>
      </c>
      <c r="AB20" s="4">
        <f>SUM(P20+U20+Z20+AA20)</f>
        <v>69</v>
      </c>
    </row>
    <row r="21" spans="1:28" ht="12" customHeight="1" x14ac:dyDescent="0.2">
      <c r="A21" s="14" t="s">
        <v>41</v>
      </c>
      <c r="B21" s="4">
        <f t="shared" si="7"/>
        <v>8</v>
      </c>
      <c r="C21" s="34" t="s">
        <v>152</v>
      </c>
      <c r="D21" s="4">
        <v>5</v>
      </c>
      <c r="E21" s="4">
        <f t="shared" si="0"/>
        <v>30</v>
      </c>
      <c r="F21" s="4"/>
      <c r="G21" s="4">
        <f t="shared" si="1"/>
        <v>0</v>
      </c>
      <c r="H21" s="4">
        <v>3</v>
      </c>
      <c r="I21" s="4"/>
      <c r="J21" s="4">
        <f t="shared" si="2"/>
        <v>9</v>
      </c>
      <c r="K21" s="4">
        <v>3</v>
      </c>
      <c r="L21" s="4"/>
      <c r="M21" s="4"/>
      <c r="N21" s="4"/>
      <c r="O21" s="4"/>
      <c r="P21" s="4">
        <f t="shared" si="3"/>
        <v>45</v>
      </c>
      <c r="Q21" s="4">
        <v>1</v>
      </c>
      <c r="R21" s="4"/>
      <c r="S21" s="4"/>
      <c r="T21" s="4"/>
      <c r="U21" s="4">
        <f t="shared" si="4"/>
        <v>6</v>
      </c>
      <c r="V21" s="4"/>
      <c r="W21" s="4">
        <v>4</v>
      </c>
      <c r="X21" s="50"/>
      <c r="Y21" s="4"/>
      <c r="Z21" s="4">
        <f t="shared" si="5"/>
        <v>4</v>
      </c>
      <c r="AA21" s="4"/>
      <c r="AB21" s="4">
        <f t="shared" si="6"/>
        <v>55</v>
      </c>
    </row>
    <row r="22" spans="1:28" ht="12" customHeight="1" x14ac:dyDescent="0.2">
      <c r="A22" s="14" t="s">
        <v>41</v>
      </c>
      <c r="B22" s="4">
        <f t="shared" si="7"/>
        <v>9</v>
      </c>
      <c r="C22" s="34" t="s">
        <v>158</v>
      </c>
      <c r="D22" s="4">
        <v>4</v>
      </c>
      <c r="E22" s="4">
        <f>D22*6</f>
        <v>24</v>
      </c>
      <c r="F22" s="4"/>
      <c r="G22" s="4">
        <f>F22*3</f>
        <v>0</v>
      </c>
      <c r="H22" s="4">
        <v>2</v>
      </c>
      <c r="I22" s="4"/>
      <c r="J22" s="4">
        <f>(H22*3)+(I22*2)</f>
        <v>6</v>
      </c>
      <c r="K22" s="4">
        <v>2</v>
      </c>
      <c r="L22" s="4"/>
      <c r="M22" s="4"/>
      <c r="N22" s="4"/>
      <c r="O22" s="4"/>
      <c r="P22" s="4">
        <f>E22+G22+J22+(K22*2)+(L22*3)+M22+N22</f>
        <v>34</v>
      </c>
      <c r="Q22" s="4">
        <v>1</v>
      </c>
      <c r="R22" s="4"/>
      <c r="S22" s="4">
        <v>1</v>
      </c>
      <c r="T22" s="4"/>
      <c r="U22" s="4">
        <f>(Q22*6)+(R22*4)+(S22*3)+(T22*12)</f>
        <v>9</v>
      </c>
      <c r="V22" s="4"/>
      <c r="W22" s="4"/>
      <c r="X22" s="50"/>
      <c r="Y22" s="4"/>
      <c r="Z22" s="4">
        <f>(V22*12)+W22+(X22*5)+(Y22*5)</f>
        <v>0</v>
      </c>
      <c r="AA22" s="4"/>
      <c r="AB22" s="4">
        <f>SUM(P22+U22+Z22+AA22)</f>
        <v>43</v>
      </c>
    </row>
    <row r="23" spans="1:28" ht="15" x14ac:dyDescent="0.2">
      <c r="C23" s="39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28" ht="15" x14ac:dyDescent="0.2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28" ht="15" x14ac:dyDescent="0.2">
      <c r="C25" s="6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2"/>
      <c r="O25" s="22"/>
      <c r="P25" s="22"/>
      <c r="Q25" s="22"/>
      <c r="X25" s="36"/>
    </row>
    <row r="26" spans="1:28" ht="15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9" t="s">
        <v>36</v>
      </c>
      <c r="Q26" s="29"/>
      <c r="R26" s="29"/>
      <c r="S26" s="29"/>
    </row>
    <row r="27" spans="1:28" ht="14.25" x14ac:dyDescent="0.2">
      <c r="P27" s="29" t="s">
        <v>65</v>
      </c>
      <c r="Q27" s="29"/>
      <c r="R27" s="29"/>
      <c r="S27" s="29"/>
    </row>
  </sheetData>
  <mergeCells count="23">
    <mergeCell ref="A9:A12"/>
    <mergeCell ref="D1:P1"/>
    <mergeCell ref="D2:N2"/>
    <mergeCell ref="Q4:U4"/>
    <mergeCell ref="D6:V6"/>
    <mergeCell ref="V9:AA9"/>
    <mergeCell ref="T10:T11"/>
    <mergeCell ref="U10:U11"/>
    <mergeCell ref="V10:V11"/>
    <mergeCell ref="Z10:Z11"/>
    <mergeCell ref="AA10:AA11"/>
    <mergeCell ref="W11:Y11"/>
    <mergeCell ref="B9:B13"/>
    <mergeCell ref="C9:C13"/>
    <mergeCell ref="D9:P9"/>
    <mergeCell ref="K10:N10"/>
    <mergeCell ref="AB9:AB11"/>
    <mergeCell ref="D10:E10"/>
    <mergeCell ref="F10:G10"/>
    <mergeCell ref="H10:J10"/>
    <mergeCell ref="Q10:Q11"/>
    <mergeCell ref="R10:S10"/>
    <mergeCell ref="Q9:U9"/>
  </mergeCells>
  <phoneticPr fontId="0" type="noConversion"/>
  <pageMargins left="0.24" right="0.21" top="1" bottom="1" header="0.5" footer="0.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20"/>
  <sheetViews>
    <sheetView topLeftCell="A3" workbookViewId="0">
      <selection activeCell="H24" sqref="H24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9.5703125" customWidth="1"/>
    <col min="29" max="29" width="3.7109375" customWidth="1"/>
  </cols>
  <sheetData>
    <row r="1" spans="1:28" s="6" customFormat="1" x14ac:dyDescent="0.2">
      <c r="A1" s="16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x14ac:dyDescent="0.2">
      <c r="A2" s="16"/>
      <c r="D2" s="79" t="s">
        <v>70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6"/>
      <c r="C4" s="8"/>
      <c r="Q4" s="79" t="s">
        <v>186</v>
      </c>
      <c r="R4" s="79"/>
      <c r="S4" s="79"/>
      <c r="T4" s="79"/>
      <c r="U4" s="79"/>
    </row>
    <row r="5" spans="1:28" s="6" customFormat="1" x14ac:dyDescent="0.2">
      <c r="A5" s="16"/>
      <c r="C5" s="8"/>
      <c r="Q5" s="10"/>
      <c r="R5" s="10"/>
      <c r="S5" s="10"/>
      <c r="T5" s="10"/>
      <c r="U5" s="10"/>
    </row>
    <row r="6" spans="1:28" s="6" customFormat="1" x14ac:dyDescent="0.2">
      <c r="A6" s="16"/>
      <c r="D6" s="79" t="s">
        <v>160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0"/>
      <c r="R6" s="110"/>
      <c r="S6" s="110"/>
      <c r="T6" s="110"/>
      <c r="U6" s="110"/>
      <c r="V6" s="110"/>
    </row>
    <row r="7" spans="1:28" s="6" customFormat="1" x14ac:dyDescent="0.2">
      <c r="A7" s="16"/>
      <c r="D7" s="4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8" x14ac:dyDescent="0.2">
      <c r="C8" s="8"/>
    </row>
    <row r="9" spans="1:28" x14ac:dyDescent="0.2">
      <c r="A9" s="80" t="s">
        <v>40</v>
      </c>
      <c r="B9" s="85" t="s">
        <v>30</v>
      </c>
      <c r="C9" s="80" t="s">
        <v>0</v>
      </c>
      <c r="D9" s="99" t="s">
        <v>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 t="s">
        <v>6</v>
      </c>
      <c r="R9" s="92"/>
      <c r="S9" s="92"/>
      <c r="T9" s="92"/>
      <c r="U9" s="92"/>
      <c r="V9" s="92" t="s">
        <v>12</v>
      </c>
      <c r="W9" s="93"/>
      <c r="X9" s="93"/>
      <c r="Y9" s="93"/>
      <c r="Z9" s="93"/>
      <c r="AA9" s="93"/>
      <c r="AB9" s="87" t="s">
        <v>28</v>
      </c>
    </row>
    <row r="10" spans="1:28" ht="40.5" customHeight="1" x14ac:dyDescent="0.2">
      <c r="A10" s="81"/>
      <c r="B10" s="85"/>
      <c r="C10" s="81"/>
      <c r="D10" s="88" t="s">
        <v>2</v>
      </c>
      <c r="E10" s="89"/>
      <c r="F10" s="89" t="s">
        <v>3</v>
      </c>
      <c r="G10" s="89"/>
      <c r="H10" s="90" t="s">
        <v>4</v>
      </c>
      <c r="I10" s="90"/>
      <c r="J10" s="90"/>
      <c r="K10" s="100" t="s">
        <v>5</v>
      </c>
      <c r="L10" s="101"/>
      <c r="M10" s="101"/>
      <c r="N10" s="102"/>
      <c r="O10" s="23"/>
      <c r="P10" s="12" t="s">
        <v>38</v>
      </c>
      <c r="Q10" s="91" t="s">
        <v>7</v>
      </c>
      <c r="R10" s="92" t="s">
        <v>8</v>
      </c>
      <c r="S10" s="92"/>
      <c r="T10" s="94" t="s">
        <v>47</v>
      </c>
      <c r="U10" s="96" t="s">
        <v>11</v>
      </c>
      <c r="V10" s="91" t="s">
        <v>13</v>
      </c>
      <c r="W10" s="3" t="s">
        <v>14</v>
      </c>
      <c r="X10" s="2" t="s">
        <v>95</v>
      </c>
      <c r="Y10" s="2" t="s">
        <v>16</v>
      </c>
      <c r="Z10" s="96" t="s">
        <v>11</v>
      </c>
      <c r="AA10" s="91" t="s">
        <v>39</v>
      </c>
      <c r="AB10" s="87"/>
    </row>
    <row r="11" spans="1:28" ht="26.25" customHeight="1" x14ac:dyDescent="0.2">
      <c r="A11" s="81"/>
      <c r="B11" s="85"/>
      <c r="C11" s="81"/>
      <c r="D11" s="9" t="s">
        <v>18</v>
      </c>
      <c r="E11" s="5" t="s">
        <v>11</v>
      </c>
      <c r="F11" s="4" t="s">
        <v>18</v>
      </c>
      <c r="G11" s="5" t="s">
        <v>11</v>
      </c>
      <c r="H11" s="4" t="s">
        <v>18</v>
      </c>
      <c r="I11" s="4" t="s">
        <v>18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9"/>
      <c r="P11" s="4" t="s">
        <v>11</v>
      </c>
      <c r="Q11" s="91"/>
      <c r="R11" s="2" t="s">
        <v>9</v>
      </c>
      <c r="S11" s="2" t="s">
        <v>35</v>
      </c>
      <c r="T11" s="95"/>
      <c r="U11" s="96"/>
      <c r="V11" s="91"/>
      <c r="W11" s="98" t="s">
        <v>17</v>
      </c>
      <c r="X11" s="98"/>
      <c r="Y11" s="98"/>
      <c r="Z11" s="97"/>
      <c r="AA11" s="91"/>
      <c r="AB11" s="87"/>
    </row>
    <row r="12" spans="1:28" x14ac:dyDescent="0.2">
      <c r="A12" s="82"/>
      <c r="B12" s="85"/>
      <c r="C12" s="81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idden="1" x14ac:dyDescent="0.2">
      <c r="A13" s="18"/>
      <c r="B13" s="85"/>
      <c r="C13" s="8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x14ac:dyDescent="0.2">
      <c r="A14" s="14" t="s">
        <v>41</v>
      </c>
      <c r="B14" s="4">
        <v>1</v>
      </c>
      <c r="C14" s="4" t="s">
        <v>94</v>
      </c>
      <c r="D14" s="4">
        <v>6</v>
      </c>
      <c r="E14" s="4">
        <f>D14*6</f>
        <v>36</v>
      </c>
      <c r="F14" s="4"/>
      <c r="G14" s="4">
        <f>F14*3</f>
        <v>0</v>
      </c>
      <c r="H14" s="4">
        <v>4</v>
      </c>
      <c r="I14" s="4">
        <v>11</v>
      </c>
      <c r="J14" s="4">
        <f>(H14*3)+(I14*2)</f>
        <v>34</v>
      </c>
      <c r="K14" s="4">
        <v>4</v>
      </c>
      <c r="L14" s="4"/>
      <c r="M14" s="4"/>
      <c r="N14" s="4"/>
      <c r="O14" s="4">
        <f>K14*2+L14*3+M14+N14</f>
        <v>8</v>
      </c>
      <c r="P14" s="4">
        <f>E14+G14+J14+(K14*2)+(L14*3)+M14+N14</f>
        <v>78</v>
      </c>
      <c r="Q14" s="4"/>
      <c r="R14" s="4"/>
      <c r="S14" s="4"/>
      <c r="T14" s="4"/>
      <c r="U14" s="4">
        <f>(Q14*6)+(R14*4)+(S14*3)+(T14*12)</f>
        <v>0</v>
      </c>
      <c r="V14" s="4"/>
      <c r="W14" s="4">
        <v>4</v>
      </c>
      <c r="X14" s="4">
        <v>1</v>
      </c>
      <c r="Y14" s="4"/>
      <c r="Z14" s="4">
        <f>(V14*12)+W14+(X14*3)+(Y14*5)</f>
        <v>7</v>
      </c>
      <c r="AA14" s="4"/>
      <c r="AB14" s="4">
        <f>SUM(P14+U14+Z14+AA14)</f>
        <v>85</v>
      </c>
    </row>
    <row r="15" spans="1:28" x14ac:dyDescent="0.2">
      <c r="A15" s="14" t="s">
        <v>41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 x14ac:dyDescent="0.2">
      <c r="C16" s="3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3:21" ht="15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3:21" ht="15" x14ac:dyDescent="0.2">
      <c r="C18" s="6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2"/>
      <c r="O18" s="22"/>
      <c r="P18" s="22"/>
      <c r="Q18" s="22"/>
      <c r="U18" s="65"/>
    </row>
    <row r="19" spans="3:21" ht="15" x14ac:dyDescent="0.2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9" t="s">
        <v>36</v>
      </c>
      <c r="P19" s="29"/>
      <c r="Q19" s="29"/>
      <c r="R19" s="29"/>
    </row>
    <row r="20" spans="3:21" ht="14.25" x14ac:dyDescent="0.2">
      <c r="O20" s="29" t="s">
        <v>65</v>
      </c>
      <c r="P20" s="29"/>
      <c r="Q20" s="29"/>
      <c r="R20" s="29"/>
    </row>
  </sheetData>
  <mergeCells count="23">
    <mergeCell ref="AB9:AB11"/>
    <mergeCell ref="D10:E10"/>
    <mergeCell ref="F10:G10"/>
    <mergeCell ref="H10:J10"/>
    <mergeCell ref="K10:N10"/>
    <mergeCell ref="Q10:Q11"/>
    <mergeCell ref="R10:S10"/>
    <mergeCell ref="AA10:AA11"/>
    <mergeCell ref="D1:P1"/>
    <mergeCell ref="D2:N2"/>
    <mergeCell ref="Q4:U4"/>
    <mergeCell ref="D6:V6"/>
    <mergeCell ref="Z10:Z11"/>
    <mergeCell ref="W11:Y11"/>
    <mergeCell ref="V9:AA9"/>
    <mergeCell ref="V10:V11"/>
    <mergeCell ref="A9:A12"/>
    <mergeCell ref="B9:B13"/>
    <mergeCell ref="C9:C13"/>
    <mergeCell ref="D9:P9"/>
    <mergeCell ref="Q9:U9"/>
    <mergeCell ref="T10:T11"/>
    <mergeCell ref="U10:U11"/>
  </mergeCells>
  <pageMargins left="0.24" right="0.21" top="1" bottom="1" header="0.5" footer="0.5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B21"/>
  <sheetViews>
    <sheetView topLeftCell="A3" workbookViewId="0">
      <selection activeCell="Q4" sqref="Q4:U4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9.5703125" customWidth="1"/>
    <col min="29" max="29" width="3.7109375" customWidth="1"/>
  </cols>
  <sheetData>
    <row r="1" spans="1:28" s="6" customFormat="1" x14ac:dyDescent="0.2">
      <c r="A1" s="16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x14ac:dyDescent="0.2">
      <c r="A2" s="16"/>
      <c r="D2" s="79" t="s">
        <v>70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6"/>
      <c r="C4" s="8"/>
      <c r="Q4" s="79" t="s">
        <v>186</v>
      </c>
      <c r="R4" s="79"/>
      <c r="S4" s="79"/>
      <c r="T4" s="79"/>
      <c r="U4" s="79"/>
    </row>
    <row r="5" spans="1:28" s="6" customFormat="1" x14ac:dyDescent="0.2">
      <c r="A5" s="16"/>
      <c r="C5" s="8"/>
      <c r="Q5" s="10"/>
      <c r="R5" s="10"/>
      <c r="S5" s="10"/>
      <c r="T5" s="10"/>
      <c r="U5" s="10"/>
    </row>
    <row r="6" spans="1:28" s="6" customFormat="1" x14ac:dyDescent="0.2">
      <c r="A6" s="16"/>
      <c r="D6" s="79" t="s">
        <v>161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0"/>
      <c r="R6" s="110"/>
      <c r="S6" s="110"/>
      <c r="T6" s="110"/>
      <c r="U6" s="110"/>
      <c r="V6" s="110"/>
    </row>
    <row r="7" spans="1:28" s="6" customFormat="1" x14ac:dyDescent="0.2">
      <c r="A7" s="16"/>
      <c r="D7" s="4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8" x14ac:dyDescent="0.2">
      <c r="C8" s="8"/>
    </row>
    <row r="9" spans="1:28" x14ac:dyDescent="0.2">
      <c r="A9" s="80" t="s">
        <v>40</v>
      </c>
      <c r="B9" s="85" t="s">
        <v>30</v>
      </c>
      <c r="C9" s="80" t="s">
        <v>0</v>
      </c>
      <c r="D9" s="99" t="s">
        <v>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 t="s">
        <v>6</v>
      </c>
      <c r="R9" s="92"/>
      <c r="S9" s="92"/>
      <c r="T9" s="92"/>
      <c r="U9" s="92"/>
      <c r="V9" s="92" t="s">
        <v>12</v>
      </c>
      <c r="W9" s="93"/>
      <c r="X9" s="93"/>
      <c r="Y9" s="93"/>
      <c r="Z9" s="93"/>
      <c r="AA9" s="93"/>
      <c r="AB9" s="87" t="s">
        <v>28</v>
      </c>
    </row>
    <row r="10" spans="1:28" ht="40.5" customHeight="1" x14ac:dyDescent="0.2">
      <c r="A10" s="81"/>
      <c r="B10" s="85"/>
      <c r="C10" s="81"/>
      <c r="D10" s="88" t="s">
        <v>2</v>
      </c>
      <c r="E10" s="89"/>
      <c r="F10" s="89" t="s">
        <v>3</v>
      </c>
      <c r="G10" s="89"/>
      <c r="H10" s="90" t="s">
        <v>4</v>
      </c>
      <c r="I10" s="90"/>
      <c r="J10" s="90"/>
      <c r="K10" s="100" t="s">
        <v>5</v>
      </c>
      <c r="L10" s="101"/>
      <c r="M10" s="101"/>
      <c r="N10" s="102"/>
      <c r="O10" s="23"/>
      <c r="P10" s="12" t="s">
        <v>38</v>
      </c>
      <c r="Q10" s="91" t="s">
        <v>7</v>
      </c>
      <c r="R10" s="92" t="s">
        <v>8</v>
      </c>
      <c r="S10" s="92"/>
      <c r="T10" s="94" t="s">
        <v>47</v>
      </c>
      <c r="U10" s="96" t="s">
        <v>11</v>
      </c>
      <c r="V10" s="91" t="s">
        <v>13</v>
      </c>
      <c r="W10" s="3" t="s">
        <v>14</v>
      </c>
      <c r="X10" s="2" t="s">
        <v>95</v>
      </c>
      <c r="Y10" s="2" t="s">
        <v>16</v>
      </c>
      <c r="Z10" s="96" t="s">
        <v>11</v>
      </c>
      <c r="AA10" s="91" t="s">
        <v>39</v>
      </c>
      <c r="AB10" s="87"/>
    </row>
    <row r="11" spans="1:28" ht="26.25" customHeight="1" x14ac:dyDescent="0.2">
      <c r="A11" s="81"/>
      <c r="B11" s="85"/>
      <c r="C11" s="81"/>
      <c r="D11" s="9" t="s">
        <v>18</v>
      </c>
      <c r="E11" s="5" t="s">
        <v>11</v>
      </c>
      <c r="F11" s="4" t="s">
        <v>18</v>
      </c>
      <c r="G11" s="5" t="s">
        <v>11</v>
      </c>
      <c r="H11" s="4" t="s">
        <v>18</v>
      </c>
      <c r="I11" s="4" t="s">
        <v>18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9"/>
      <c r="P11" s="4" t="s">
        <v>11</v>
      </c>
      <c r="Q11" s="91"/>
      <c r="R11" s="2" t="s">
        <v>9</v>
      </c>
      <c r="S11" s="2" t="s">
        <v>35</v>
      </c>
      <c r="T11" s="95"/>
      <c r="U11" s="96"/>
      <c r="V11" s="91"/>
      <c r="W11" s="98" t="s">
        <v>17</v>
      </c>
      <c r="X11" s="98"/>
      <c r="Y11" s="98"/>
      <c r="Z11" s="97"/>
      <c r="AA11" s="91"/>
      <c r="AB11" s="87"/>
    </row>
    <row r="12" spans="1:28" x14ac:dyDescent="0.2">
      <c r="A12" s="82"/>
      <c r="B12" s="85"/>
      <c r="C12" s="81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idden="1" x14ac:dyDescent="0.2">
      <c r="A13" s="18"/>
      <c r="B13" s="85"/>
      <c r="C13" s="8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x14ac:dyDescent="0.2">
      <c r="A14" s="14" t="s">
        <v>41</v>
      </c>
      <c r="B14" s="4"/>
      <c r="C14" s="4"/>
      <c r="D14" s="4"/>
      <c r="E14" s="4"/>
      <c r="F14" s="4"/>
      <c r="G14" s="4">
        <f>F14*3</f>
        <v>0</v>
      </c>
      <c r="H14" s="4"/>
      <c r="I14" s="4"/>
      <c r="J14" s="4">
        <f>(H14*3)+(I14*2)</f>
        <v>0</v>
      </c>
      <c r="K14" s="4"/>
      <c r="L14" s="4"/>
      <c r="M14" s="4"/>
      <c r="N14" s="4"/>
      <c r="O14" s="4">
        <f>K14*2+L14*3+M14+N14</f>
        <v>0</v>
      </c>
      <c r="P14" s="4">
        <f>E14+G14+J14+(K14*2)+(L14*3)+M14+N14</f>
        <v>0</v>
      </c>
      <c r="Q14" s="4"/>
      <c r="R14" s="4"/>
      <c r="S14" s="4"/>
      <c r="T14" s="4"/>
      <c r="U14" s="4">
        <f>(Q14*6)+(R14*4)+(S14*3)+(T14*12)</f>
        <v>0</v>
      </c>
      <c r="V14" s="4"/>
      <c r="W14" s="4"/>
      <c r="X14" s="4"/>
      <c r="Y14" s="4"/>
      <c r="Z14" s="4">
        <f>(V14*12)+W14+(X14*3)+(Y14*5)</f>
        <v>0</v>
      </c>
      <c r="AA14" s="4"/>
      <c r="AB14" s="4">
        <f>SUM(P14+U14+Z14+AA14)</f>
        <v>0</v>
      </c>
    </row>
    <row r="15" spans="1:28" x14ac:dyDescent="0.2">
      <c r="A15" s="14"/>
      <c r="B15" s="4"/>
      <c r="C15" s="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28" ht="14.25" customHeight="1" x14ac:dyDescent="0.2">
      <c r="A16" s="14"/>
      <c r="B16" s="4"/>
      <c r="C16" s="4"/>
      <c r="D16" s="20"/>
      <c r="E16" s="4"/>
      <c r="F16" s="20"/>
      <c r="G16" s="4"/>
      <c r="H16" s="20"/>
      <c r="I16" s="20"/>
      <c r="J16" s="4"/>
      <c r="K16" s="20"/>
      <c r="L16" s="20"/>
      <c r="M16" s="20"/>
      <c r="N16" s="20"/>
      <c r="O16" s="4"/>
      <c r="P16" s="4"/>
      <c r="Q16" s="20"/>
      <c r="R16" s="20"/>
      <c r="S16" s="20"/>
      <c r="T16" s="20"/>
      <c r="U16" s="4"/>
      <c r="V16" s="20"/>
      <c r="W16" s="20"/>
      <c r="X16" s="20"/>
      <c r="Y16" s="20"/>
      <c r="Z16" s="4"/>
      <c r="AA16" s="20"/>
      <c r="AB16" s="4"/>
    </row>
    <row r="17" spans="3:20" ht="15" x14ac:dyDescent="0.2">
      <c r="C17" s="3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3:20" ht="15" x14ac:dyDescent="0.2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3:20" ht="15" x14ac:dyDescent="0.2">
      <c r="C19" s="6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2"/>
      <c r="O19" s="22"/>
      <c r="P19" s="22"/>
      <c r="Q19" s="22"/>
    </row>
    <row r="20" spans="3:20" ht="15" x14ac:dyDescent="0.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9" t="s">
        <v>36</v>
      </c>
      <c r="R20" s="29"/>
      <c r="S20" s="29"/>
      <c r="T20" s="29"/>
    </row>
    <row r="21" spans="3:20" ht="14.25" x14ac:dyDescent="0.2">
      <c r="Q21" s="29" t="s">
        <v>65</v>
      </c>
      <c r="R21" s="29"/>
      <c r="S21" s="29"/>
      <c r="T21" s="29"/>
    </row>
  </sheetData>
  <mergeCells count="23">
    <mergeCell ref="AB9:AB11"/>
    <mergeCell ref="D10:E10"/>
    <mergeCell ref="F10:G10"/>
    <mergeCell ref="H10:J10"/>
    <mergeCell ref="K10:N10"/>
    <mergeCell ref="Q10:Q11"/>
    <mergeCell ref="R10:S10"/>
    <mergeCell ref="AA10:AA11"/>
    <mergeCell ref="D1:P1"/>
    <mergeCell ref="D2:N2"/>
    <mergeCell ref="Q4:U4"/>
    <mergeCell ref="D6:V6"/>
    <mergeCell ref="Z10:Z11"/>
    <mergeCell ref="W11:Y11"/>
    <mergeCell ref="V9:AA9"/>
    <mergeCell ref="V10:V11"/>
    <mergeCell ref="A9:A12"/>
    <mergeCell ref="B9:B13"/>
    <mergeCell ref="C9:C13"/>
    <mergeCell ref="D9:P9"/>
    <mergeCell ref="Q9:U9"/>
    <mergeCell ref="T10:T11"/>
    <mergeCell ref="U10:U11"/>
  </mergeCells>
  <pageMargins left="0.24" right="0.21" top="1" bottom="1" header="0.5" footer="0.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2"/>
  <sheetViews>
    <sheetView topLeftCell="A3" workbookViewId="0">
      <selection activeCell="B23" sqref="B23"/>
    </sheetView>
  </sheetViews>
  <sheetFormatPr defaultRowHeight="12.75" x14ac:dyDescent="0.2"/>
  <cols>
    <col min="1" max="1" width="3.140625" style="17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7.28515625" customWidth="1"/>
    <col min="19" max="19" width="7.42578125" customWidth="1"/>
    <col min="20" max="20" width="7.28515625" customWidth="1"/>
    <col min="21" max="21" width="4.14062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9.42578125" customWidth="1"/>
    <col min="29" max="29" width="3.7109375" customWidth="1"/>
  </cols>
  <sheetData>
    <row r="1" spans="1:28" x14ac:dyDescent="0.2">
      <c r="D1" s="10" t="s">
        <v>26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8" x14ac:dyDescent="0.2">
      <c r="D2" s="79" t="s">
        <v>70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  <c r="P2" s="10"/>
    </row>
    <row r="3" spans="1:28" s="6" customFormat="1" x14ac:dyDescent="0.2">
      <c r="A3" s="16"/>
      <c r="O3" s="10"/>
    </row>
    <row r="4" spans="1:28" s="6" customFormat="1" x14ac:dyDescent="0.2">
      <c r="A4" s="16"/>
      <c r="C4" s="79"/>
      <c r="D4" s="79"/>
      <c r="E4" s="79"/>
      <c r="F4" s="79"/>
      <c r="G4" s="79"/>
      <c r="Q4" s="10"/>
      <c r="R4" s="79"/>
      <c r="S4" s="79"/>
      <c r="T4" s="79"/>
      <c r="U4" s="79"/>
      <c r="V4" s="79"/>
    </row>
    <row r="5" spans="1:28" s="6" customFormat="1" x14ac:dyDescent="0.2">
      <c r="A5" s="16"/>
      <c r="C5" s="10"/>
      <c r="D5" s="10"/>
      <c r="E5" s="10"/>
      <c r="F5" s="10"/>
      <c r="G5" s="10"/>
      <c r="P5" s="79" t="s">
        <v>182</v>
      </c>
      <c r="Q5" s="79"/>
      <c r="R5" s="79"/>
      <c r="S5" s="79"/>
      <c r="T5" s="79"/>
      <c r="U5" s="10"/>
      <c r="V5" s="10"/>
    </row>
    <row r="6" spans="1:28" s="6" customFormat="1" x14ac:dyDescent="0.2">
      <c r="A6" s="1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28" s="6" customFormat="1" x14ac:dyDescent="0.2">
      <c r="A7" s="16"/>
      <c r="D7" s="83" t="s">
        <v>127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28" s="6" customFormat="1" x14ac:dyDescent="0.2">
      <c r="A8" s="1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8" x14ac:dyDescent="0.2">
      <c r="C9" s="8"/>
    </row>
    <row r="10" spans="1:28" x14ac:dyDescent="0.2">
      <c r="A10" s="80" t="s">
        <v>40</v>
      </c>
      <c r="B10" s="85" t="s">
        <v>30</v>
      </c>
      <c r="C10" s="80" t="s">
        <v>0</v>
      </c>
      <c r="D10" s="99" t="s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 t="s">
        <v>6</v>
      </c>
      <c r="R10" s="92"/>
      <c r="S10" s="92"/>
      <c r="T10" s="92"/>
      <c r="U10" s="92"/>
      <c r="V10" s="92" t="s">
        <v>12</v>
      </c>
      <c r="W10" s="93"/>
      <c r="X10" s="93"/>
      <c r="Y10" s="93"/>
      <c r="Z10" s="93"/>
      <c r="AA10" s="93"/>
      <c r="AB10" s="87" t="s">
        <v>28</v>
      </c>
    </row>
    <row r="11" spans="1:28" ht="40.5" customHeight="1" x14ac:dyDescent="0.2">
      <c r="A11" s="81"/>
      <c r="B11" s="85"/>
      <c r="C11" s="81"/>
      <c r="D11" s="88" t="s">
        <v>2</v>
      </c>
      <c r="E11" s="89"/>
      <c r="F11" s="89" t="s">
        <v>3</v>
      </c>
      <c r="G11" s="89"/>
      <c r="H11" s="90" t="s">
        <v>4</v>
      </c>
      <c r="I11" s="90"/>
      <c r="J11" s="90"/>
      <c r="K11" s="100" t="s">
        <v>5</v>
      </c>
      <c r="L11" s="101"/>
      <c r="M11" s="101"/>
      <c r="N11" s="102"/>
      <c r="O11" s="23"/>
      <c r="P11" s="12" t="s">
        <v>38</v>
      </c>
      <c r="Q11" s="91" t="s">
        <v>7</v>
      </c>
      <c r="R11" s="92" t="s">
        <v>8</v>
      </c>
      <c r="S11" s="92"/>
      <c r="T11" s="94" t="s">
        <v>47</v>
      </c>
      <c r="U11" s="96" t="s">
        <v>11</v>
      </c>
      <c r="V11" s="91" t="s">
        <v>13</v>
      </c>
      <c r="W11" s="3" t="s">
        <v>14</v>
      </c>
      <c r="X11" s="2" t="s">
        <v>15</v>
      </c>
      <c r="Y11" s="2" t="s">
        <v>16</v>
      </c>
      <c r="Z11" s="96" t="s">
        <v>11</v>
      </c>
      <c r="AA11" s="91" t="s">
        <v>39</v>
      </c>
      <c r="AB11" s="87"/>
    </row>
    <row r="12" spans="1:28" ht="26.25" customHeight="1" x14ac:dyDescent="0.2">
      <c r="A12" s="81"/>
      <c r="B12" s="85"/>
      <c r="C12" s="81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91"/>
      <c r="R12" s="24" t="s">
        <v>9</v>
      </c>
      <c r="S12" s="2" t="s">
        <v>35</v>
      </c>
      <c r="T12" s="95"/>
      <c r="U12" s="96"/>
      <c r="V12" s="91"/>
      <c r="W12" s="98" t="s">
        <v>17</v>
      </c>
      <c r="X12" s="98"/>
      <c r="Y12" s="98"/>
      <c r="Z12" s="97"/>
      <c r="AA12" s="91"/>
      <c r="AB12" s="87"/>
    </row>
    <row r="13" spans="1:28" x14ac:dyDescent="0.2">
      <c r="A13" s="82"/>
      <c r="B13" s="85"/>
      <c r="C13" s="81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idden="1" x14ac:dyDescent="0.2">
      <c r="A14" s="18"/>
      <c r="B14" s="85"/>
      <c r="C14" s="8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x14ac:dyDescent="0.2">
      <c r="A15" s="14" t="s">
        <v>41</v>
      </c>
      <c r="B15" s="4">
        <v>1</v>
      </c>
      <c r="C15" s="4" t="s">
        <v>33</v>
      </c>
      <c r="D15" s="4">
        <v>27</v>
      </c>
      <c r="E15" s="4">
        <f>D15*6</f>
        <v>162</v>
      </c>
      <c r="F15" s="4"/>
      <c r="G15" s="4">
        <f>F15*3</f>
        <v>0</v>
      </c>
      <c r="H15" s="4"/>
      <c r="I15" s="4"/>
      <c r="J15" s="4">
        <f>(H15*3)+(I15*2)</f>
        <v>0</v>
      </c>
      <c r="K15" s="4">
        <v>5</v>
      </c>
      <c r="L15" s="4">
        <v>18</v>
      </c>
      <c r="M15" s="4"/>
      <c r="N15" s="4">
        <v>10</v>
      </c>
      <c r="O15" s="4">
        <f>K15*2+L15*3+M15+N15</f>
        <v>74</v>
      </c>
      <c r="P15" s="4">
        <f>E15+G15+J15+(K15*2)+(L15*3)+M15+N15</f>
        <v>236</v>
      </c>
      <c r="Q15" s="4"/>
      <c r="R15" s="4"/>
      <c r="S15" s="4"/>
      <c r="T15" s="4"/>
      <c r="U15" s="4">
        <f>(Q15*6)+(R15*4)+(S15*3)+(T15*12)</f>
        <v>0</v>
      </c>
      <c r="V15" s="4">
        <v>1</v>
      </c>
      <c r="W15" s="4"/>
      <c r="X15" s="4"/>
      <c r="Y15" s="4"/>
      <c r="Z15" s="4">
        <f>(V15*12)+W15+(X15*5)+(Y15*5)</f>
        <v>12</v>
      </c>
      <c r="AA15" s="4">
        <v>2</v>
      </c>
      <c r="AB15" s="4">
        <f>SUM(P15+U15+Z15+AA15)</f>
        <v>250</v>
      </c>
    </row>
    <row r="16" spans="1:28" x14ac:dyDescent="0.2">
      <c r="A16" s="14" t="s">
        <v>41</v>
      </c>
      <c r="B16" s="4">
        <v>2</v>
      </c>
      <c r="C16" s="4" t="s">
        <v>77</v>
      </c>
      <c r="D16" s="4">
        <v>5</v>
      </c>
      <c r="E16" s="4">
        <f>D16*6</f>
        <v>30</v>
      </c>
      <c r="F16" s="4"/>
      <c r="G16" s="4"/>
      <c r="H16" s="4">
        <v>4</v>
      </c>
      <c r="I16" s="4">
        <v>11</v>
      </c>
      <c r="J16" s="4">
        <f>(H16*3)+(I16*2)</f>
        <v>34</v>
      </c>
      <c r="K16" s="4">
        <v>4</v>
      </c>
      <c r="L16" s="4"/>
      <c r="M16" s="4"/>
      <c r="N16" s="4"/>
      <c r="O16" s="4">
        <f>K16*2+L16*3+M16+N16</f>
        <v>8</v>
      </c>
      <c r="P16" s="4">
        <f>E16+G16+J16+(K16*2)+(L16*3)+M16+N16</f>
        <v>72</v>
      </c>
      <c r="Q16" s="4"/>
      <c r="R16" s="4"/>
      <c r="S16" s="4">
        <v>2</v>
      </c>
      <c r="T16" s="4"/>
      <c r="U16" s="4">
        <f>(Q16*6)+(R16*4)+(S16*3)+(T16*12)</f>
        <v>6</v>
      </c>
      <c r="V16" s="4">
        <v>1</v>
      </c>
      <c r="W16" s="4">
        <v>4</v>
      </c>
      <c r="X16" s="4"/>
      <c r="Y16" s="4"/>
      <c r="Z16" s="4">
        <f>(V16*12)+W16+(X16*5)+(Y16*5)</f>
        <v>16</v>
      </c>
      <c r="AA16" s="4">
        <v>1</v>
      </c>
      <c r="AB16" s="4">
        <f>SUM(P16+U16+Z16+AA16)</f>
        <v>95</v>
      </c>
    </row>
    <row r="17" spans="1:28" x14ac:dyDescent="0.2">
      <c r="A17" s="14" t="s">
        <v>42</v>
      </c>
      <c r="B17" s="4">
        <v>1</v>
      </c>
      <c r="C17" s="54" t="s">
        <v>199</v>
      </c>
      <c r="D17" s="4"/>
      <c r="E17" s="4">
        <f>D17*6</f>
        <v>0</v>
      </c>
      <c r="F17" s="4"/>
      <c r="G17" s="4"/>
      <c r="H17" s="4"/>
      <c r="I17" s="4"/>
      <c r="J17" s="4">
        <f>(H17*3)+(I17*2)</f>
        <v>0</v>
      </c>
      <c r="K17" s="4"/>
      <c r="L17" s="4"/>
      <c r="M17" s="4"/>
      <c r="N17" s="4"/>
      <c r="O17" s="4">
        <f>K17*2+L17*3+M17+N17</f>
        <v>0</v>
      </c>
      <c r="P17" s="4">
        <f>E17+G17+J17+(K17*2)+(L17*3)+M17+N17</f>
        <v>0</v>
      </c>
      <c r="Q17" s="4"/>
      <c r="R17" s="4"/>
      <c r="S17" s="4"/>
      <c r="T17" s="4"/>
      <c r="U17" s="4">
        <f>(Q17*6)+(R17*4)+(S17*3)+(T17*12)</f>
        <v>0</v>
      </c>
      <c r="V17" s="4"/>
      <c r="W17" s="4"/>
      <c r="X17" s="4"/>
      <c r="Y17" s="4"/>
      <c r="Z17" s="4">
        <f>(V17*12)+W17+(X17*5)+(Y17*5)</f>
        <v>0</v>
      </c>
      <c r="AA17" s="4"/>
      <c r="AB17" s="4">
        <f>SUM(P17+U17+Z17+AA17)</f>
        <v>0</v>
      </c>
    </row>
    <row r="18" spans="1:28" x14ac:dyDescent="0.2">
      <c r="A18" s="14" t="s">
        <v>42</v>
      </c>
      <c r="B18" s="4">
        <v>2</v>
      </c>
      <c r="C18" s="54" t="s">
        <v>185</v>
      </c>
      <c r="D18" s="50"/>
      <c r="E18" s="4">
        <f>D18*6</f>
        <v>0</v>
      </c>
      <c r="F18" s="4"/>
      <c r="G18" s="4"/>
      <c r="H18" s="4"/>
      <c r="I18" s="4"/>
      <c r="J18" s="4">
        <f>(H18*3)+(I18*2)</f>
        <v>0</v>
      </c>
      <c r="K18" s="4"/>
      <c r="L18" s="4"/>
      <c r="M18" s="4"/>
      <c r="N18" s="4"/>
      <c r="O18" s="4">
        <f>K18*2+L18*3+M18+N18</f>
        <v>0</v>
      </c>
      <c r="P18" s="4">
        <f>E18+G18+J18+(K18*2)+(L18*3)+M18+N18</f>
        <v>0</v>
      </c>
      <c r="Q18" s="4"/>
      <c r="R18" s="4"/>
      <c r="S18" s="4"/>
      <c r="T18" s="4"/>
      <c r="U18" s="4">
        <f>(Q18*6)+(R18*4)+(S18*3)+(T18*12)</f>
        <v>0</v>
      </c>
      <c r="V18" s="4"/>
      <c r="W18" s="4"/>
      <c r="X18" s="4"/>
      <c r="Y18" s="4"/>
      <c r="Z18" s="4">
        <f>(V18*12)+W18+(X18*5)+(Y18*5)</f>
        <v>0</v>
      </c>
      <c r="AA18" s="4"/>
      <c r="AB18" s="4">
        <f>SUM(P18+U18+Z18+AA18)</f>
        <v>0</v>
      </c>
    </row>
    <row r="20" spans="1:28" x14ac:dyDescent="0.2">
      <c r="C20" s="43" t="s">
        <v>200</v>
      </c>
    </row>
    <row r="21" spans="1:28" ht="14.25" x14ac:dyDescent="0.2">
      <c r="C21" s="36"/>
      <c r="M21" s="43"/>
      <c r="N21" s="43" t="s">
        <v>36</v>
      </c>
      <c r="O21" s="43"/>
      <c r="P21" s="43"/>
      <c r="Q21" s="43"/>
      <c r="R21" s="43"/>
      <c r="S21" s="29"/>
      <c r="T21" s="29"/>
      <c r="X21" s="36"/>
    </row>
    <row r="22" spans="1:28" ht="14.25" x14ac:dyDescent="0.2">
      <c r="M22" s="43"/>
      <c r="N22" s="43" t="s">
        <v>59</v>
      </c>
      <c r="O22" s="43"/>
      <c r="P22" s="43"/>
      <c r="Q22" s="43"/>
      <c r="R22" s="43"/>
      <c r="S22" s="29"/>
      <c r="T22" s="29"/>
    </row>
    <row r="24" spans="1:28" ht="15" x14ac:dyDescent="0.2">
      <c r="F24" t="s">
        <v>184</v>
      </c>
      <c r="J24" s="22"/>
      <c r="K24" s="22"/>
      <c r="L24" s="29"/>
      <c r="M24" s="29"/>
      <c r="N24" s="29"/>
      <c r="O24" s="29"/>
      <c r="P24" s="29"/>
      <c r="Q24" s="29"/>
      <c r="R24" s="29"/>
    </row>
    <row r="25" spans="1:28" ht="15" x14ac:dyDescent="0.2">
      <c r="J25" s="22"/>
      <c r="K25" s="22"/>
      <c r="L25" s="29"/>
      <c r="M25" s="29"/>
      <c r="N25" s="29"/>
      <c r="O25" s="29"/>
      <c r="P25" s="29"/>
      <c r="Q25" s="29"/>
      <c r="R25" s="29"/>
    </row>
    <row r="26" spans="1:28" ht="15" x14ac:dyDescent="0.2">
      <c r="J26" s="22"/>
      <c r="K26" s="22"/>
      <c r="L26" s="22"/>
      <c r="M26" s="22"/>
      <c r="N26" s="22"/>
      <c r="O26" s="22"/>
      <c r="P26" s="22"/>
      <c r="Q26" s="22"/>
      <c r="R26" s="22"/>
    </row>
    <row r="30" spans="1:28" s="31" customFormat="1" x14ac:dyDescent="0.2">
      <c r="A30" s="33"/>
    </row>
    <row r="31" spans="1:28" ht="15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28" ht="15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</sheetData>
  <mergeCells count="25">
    <mergeCell ref="AB10:AB12"/>
    <mergeCell ref="D11:E11"/>
    <mergeCell ref="F11:G11"/>
    <mergeCell ref="H11:J11"/>
    <mergeCell ref="Q11:Q12"/>
    <mergeCell ref="R11:S11"/>
    <mergeCell ref="AA11:AA12"/>
    <mergeCell ref="W12:Y12"/>
    <mergeCell ref="Q10:U10"/>
    <mergeCell ref="V10:AA10"/>
    <mergeCell ref="Z11:Z12"/>
    <mergeCell ref="R4:V4"/>
    <mergeCell ref="A10:A13"/>
    <mergeCell ref="C4:G4"/>
    <mergeCell ref="D2:N2"/>
    <mergeCell ref="P5:T5"/>
    <mergeCell ref="T11:T12"/>
    <mergeCell ref="U11:U12"/>
    <mergeCell ref="V11:V12"/>
    <mergeCell ref="D6:P6"/>
    <mergeCell ref="D7:P7"/>
    <mergeCell ref="B10:B14"/>
    <mergeCell ref="C10:C14"/>
    <mergeCell ref="D10:P10"/>
    <mergeCell ref="K11:N11"/>
  </mergeCells>
  <phoneticPr fontId="0" type="noConversion"/>
  <pageMargins left="0.36" right="0.28000000000000003" top="1.05" bottom="1" header="0.5" footer="0.5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C29"/>
  <sheetViews>
    <sheetView workbookViewId="0">
      <selection activeCell="E21" sqref="E21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7.85546875" customWidth="1"/>
    <col min="29" max="29" width="3.7109375" customWidth="1"/>
  </cols>
  <sheetData>
    <row r="1" spans="1:29" s="6" customFormat="1" x14ac:dyDescent="0.2">
      <c r="A1" s="16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9" s="6" customFormat="1" x14ac:dyDescent="0.2">
      <c r="A2" s="16"/>
      <c r="D2" s="79" t="s">
        <v>69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9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9" s="6" customFormat="1" x14ac:dyDescent="0.2">
      <c r="A4" s="16"/>
      <c r="C4" s="8"/>
      <c r="Q4" s="79" t="s">
        <v>186</v>
      </c>
      <c r="R4" s="79"/>
      <c r="S4" s="79"/>
      <c r="T4" s="79"/>
      <c r="U4" s="79"/>
    </row>
    <row r="5" spans="1:29" s="6" customFormat="1" x14ac:dyDescent="0.2">
      <c r="A5" s="16"/>
      <c r="C5" s="8"/>
      <c r="Q5" s="10"/>
      <c r="R5" s="10"/>
      <c r="S5" s="10"/>
      <c r="T5" s="10"/>
      <c r="U5" s="10"/>
    </row>
    <row r="6" spans="1:29" s="6" customFormat="1" x14ac:dyDescent="0.2">
      <c r="A6" s="1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29" s="6" customFormat="1" x14ac:dyDescent="0.2">
      <c r="A7" s="16"/>
      <c r="D7" s="83" t="s">
        <v>141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109"/>
      <c r="R7" s="109"/>
      <c r="S7" s="109"/>
    </row>
    <row r="8" spans="1:29" s="6" customFormat="1" x14ac:dyDescent="0.2">
      <c r="A8" s="16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9" x14ac:dyDescent="0.2">
      <c r="C9" s="8"/>
    </row>
    <row r="10" spans="1:29" x14ac:dyDescent="0.2">
      <c r="A10" s="80" t="s">
        <v>40</v>
      </c>
      <c r="B10" s="85" t="s">
        <v>30</v>
      </c>
      <c r="C10" s="80" t="s">
        <v>0</v>
      </c>
      <c r="D10" s="99" t="s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 t="s">
        <v>6</v>
      </c>
      <c r="R10" s="92"/>
      <c r="S10" s="92"/>
      <c r="T10" s="92"/>
      <c r="U10" s="92"/>
      <c r="V10" s="92" t="s">
        <v>12</v>
      </c>
      <c r="W10" s="93"/>
      <c r="X10" s="93"/>
      <c r="Y10" s="93"/>
      <c r="Z10" s="93"/>
      <c r="AA10" s="93"/>
      <c r="AB10" s="87" t="s">
        <v>28</v>
      </c>
    </row>
    <row r="11" spans="1:29" ht="40.5" customHeight="1" x14ac:dyDescent="0.2">
      <c r="A11" s="81"/>
      <c r="B11" s="85"/>
      <c r="C11" s="81"/>
      <c r="D11" s="88" t="s">
        <v>2</v>
      </c>
      <c r="E11" s="89"/>
      <c r="F11" s="89" t="s">
        <v>3</v>
      </c>
      <c r="G11" s="89"/>
      <c r="H11" s="90" t="s">
        <v>4</v>
      </c>
      <c r="I11" s="90"/>
      <c r="J11" s="90"/>
      <c r="K11" s="100" t="s">
        <v>5</v>
      </c>
      <c r="L11" s="101"/>
      <c r="M11" s="101"/>
      <c r="N11" s="102"/>
      <c r="O11" s="23"/>
      <c r="P11" s="12" t="s">
        <v>38</v>
      </c>
      <c r="Q11" s="91" t="s">
        <v>7</v>
      </c>
      <c r="R11" s="92" t="s">
        <v>8</v>
      </c>
      <c r="S11" s="92"/>
      <c r="T11" s="94" t="s">
        <v>47</v>
      </c>
      <c r="U11" s="96" t="s">
        <v>11</v>
      </c>
      <c r="V11" s="91" t="s">
        <v>13</v>
      </c>
      <c r="W11" s="3" t="s">
        <v>14</v>
      </c>
      <c r="X11" s="2" t="s">
        <v>15</v>
      </c>
      <c r="Y11" s="2" t="s">
        <v>16</v>
      </c>
      <c r="Z11" s="96" t="s">
        <v>11</v>
      </c>
      <c r="AA11" s="91" t="s">
        <v>39</v>
      </c>
      <c r="AB11" s="87"/>
    </row>
    <row r="12" spans="1:29" ht="26.25" customHeight="1" x14ac:dyDescent="0.2">
      <c r="A12" s="81"/>
      <c r="B12" s="85"/>
      <c r="C12" s="81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 t="s">
        <v>11</v>
      </c>
      <c r="P12" s="4" t="s">
        <v>11</v>
      </c>
      <c r="Q12" s="91"/>
      <c r="R12" s="2" t="s">
        <v>9</v>
      </c>
      <c r="S12" s="2" t="s">
        <v>35</v>
      </c>
      <c r="T12" s="95"/>
      <c r="U12" s="96"/>
      <c r="V12" s="91"/>
      <c r="W12" s="98" t="s">
        <v>17</v>
      </c>
      <c r="X12" s="98"/>
      <c r="Y12" s="98"/>
      <c r="Z12" s="97"/>
      <c r="AA12" s="91"/>
      <c r="AB12" s="87"/>
    </row>
    <row r="13" spans="1:29" x14ac:dyDescent="0.2">
      <c r="A13" s="82"/>
      <c r="B13" s="85"/>
      <c r="C13" s="81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9" hidden="1" x14ac:dyDescent="0.2">
      <c r="A14" s="18"/>
      <c r="B14" s="85"/>
      <c r="C14" s="8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9" x14ac:dyDescent="0.2">
      <c r="A15" s="14" t="s">
        <v>41</v>
      </c>
      <c r="B15" s="4">
        <v>1</v>
      </c>
      <c r="C15" s="35" t="s">
        <v>122</v>
      </c>
      <c r="D15" s="4">
        <v>28</v>
      </c>
      <c r="E15" s="4">
        <f>D15*6</f>
        <v>168</v>
      </c>
      <c r="F15" s="4"/>
      <c r="G15" s="4">
        <f>F15*3</f>
        <v>0</v>
      </c>
      <c r="H15" s="4">
        <v>1</v>
      </c>
      <c r="I15" s="4"/>
      <c r="J15" s="4">
        <f>(H15*3)+(I15*2)</f>
        <v>3</v>
      </c>
      <c r="K15" s="4">
        <v>3</v>
      </c>
      <c r="L15" s="4"/>
      <c r="M15" s="4"/>
      <c r="N15" s="4">
        <v>10</v>
      </c>
      <c r="O15" s="4">
        <v>12</v>
      </c>
      <c r="P15" s="4">
        <f>E15+G15+J15+O15</f>
        <v>183</v>
      </c>
      <c r="Q15" s="35"/>
      <c r="R15" s="4">
        <v>1</v>
      </c>
      <c r="S15" s="4">
        <v>2</v>
      </c>
      <c r="T15" s="4"/>
      <c r="U15" s="4">
        <v>10</v>
      </c>
      <c r="V15" s="4">
        <v>1</v>
      </c>
      <c r="W15" s="4"/>
      <c r="X15" s="4"/>
      <c r="Y15" s="4"/>
      <c r="Z15" s="4">
        <f>(V15*12)+W15+(X15*5)+(Y15*5)</f>
        <v>12</v>
      </c>
      <c r="AA15" s="4"/>
      <c r="AB15" s="51">
        <f>SUM(P15+U15+Z15+Z1413)</f>
        <v>205</v>
      </c>
      <c r="AC15" s="6"/>
    </row>
    <row r="16" spans="1:29" x14ac:dyDescent="0.2">
      <c r="A16" s="14"/>
      <c r="B16" s="4"/>
      <c r="C16" s="3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>
        <f>(V16*12)+W16+(X16*5)+(Y16*5)</f>
        <v>0</v>
      </c>
      <c r="AA16" s="4"/>
      <c r="AB16" s="51">
        <f>SUM(P16+U16+Z16+Z1414)</f>
        <v>0</v>
      </c>
    </row>
    <row r="17" spans="1:28" x14ac:dyDescent="0.2">
      <c r="A17" s="1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x14ac:dyDescent="0.2">
      <c r="A18" s="19"/>
      <c r="B18" s="6"/>
      <c r="C18" s="5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x14ac:dyDescent="0.2">
      <c r="A19" s="19"/>
      <c r="S19" s="6"/>
    </row>
    <row r="20" spans="1:28" ht="14.25" x14ac:dyDescent="0.2">
      <c r="N20" s="43" t="s">
        <v>36</v>
      </c>
      <c r="O20" s="43"/>
      <c r="P20" s="43"/>
      <c r="Q20" s="43"/>
      <c r="R20" s="43"/>
      <c r="U20" s="65"/>
      <c r="W20" s="112"/>
      <c r="X20" s="112"/>
      <c r="Y20" s="112"/>
      <c r="Z20" s="112"/>
      <c r="AA20" s="112"/>
      <c r="AB20" s="112"/>
    </row>
    <row r="21" spans="1:28" ht="14.25" x14ac:dyDescent="0.2">
      <c r="N21" s="43" t="s">
        <v>60</v>
      </c>
      <c r="O21" s="43"/>
      <c r="P21" s="43"/>
      <c r="Q21" s="43"/>
      <c r="R21" s="43"/>
      <c r="W21" s="112"/>
      <c r="X21" s="112"/>
      <c r="Y21" s="112"/>
      <c r="Z21" s="112"/>
      <c r="AA21" s="112"/>
      <c r="AB21" s="112"/>
    </row>
    <row r="22" spans="1:28" ht="15" x14ac:dyDescent="0.2">
      <c r="W22" s="21"/>
      <c r="X22" s="21"/>
      <c r="Y22" s="21"/>
      <c r="Z22" s="21"/>
      <c r="AA22" s="21"/>
      <c r="AB22" s="21"/>
    </row>
    <row r="27" spans="1:28" ht="15" x14ac:dyDescent="0.2">
      <c r="J27" s="22"/>
      <c r="K27" s="22"/>
      <c r="L27" s="22"/>
      <c r="M27" s="22"/>
      <c r="N27" s="22"/>
      <c r="O27" s="22"/>
      <c r="P27" s="22"/>
      <c r="Q27" s="22"/>
      <c r="R27" s="22"/>
      <c r="T27" s="22"/>
    </row>
    <row r="28" spans="1:28" ht="15" x14ac:dyDescent="0.2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8" ht="15" x14ac:dyDescent="0.2">
      <c r="S29" s="22"/>
    </row>
  </sheetData>
  <mergeCells count="26">
    <mergeCell ref="V10:AA10"/>
    <mergeCell ref="AB10:AB12"/>
    <mergeCell ref="D11:E11"/>
    <mergeCell ref="F11:G11"/>
    <mergeCell ref="H11:J11"/>
    <mergeCell ref="Q11:Q12"/>
    <mergeCell ref="R11:S11"/>
    <mergeCell ref="T11:T12"/>
    <mergeCell ref="U11:U12"/>
    <mergeCell ref="W20:AB20"/>
    <mergeCell ref="W21:AB21"/>
    <mergeCell ref="V11:V12"/>
    <mergeCell ref="Z11:Z12"/>
    <mergeCell ref="AA11:AA12"/>
    <mergeCell ref="W12:Y12"/>
    <mergeCell ref="A10:A13"/>
    <mergeCell ref="D1:P1"/>
    <mergeCell ref="D2:N2"/>
    <mergeCell ref="Q4:U4"/>
    <mergeCell ref="D6:P6"/>
    <mergeCell ref="B10:B14"/>
    <mergeCell ref="C10:C14"/>
    <mergeCell ref="D10:P10"/>
    <mergeCell ref="Q10:U10"/>
    <mergeCell ref="D7:S7"/>
    <mergeCell ref="K11:N11"/>
  </mergeCells>
  <phoneticPr fontId="0" type="noConversion"/>
  <pageMargins left="0.2362204724409449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31"/>
  <sheetViews>
    <sheetView workbookViewId="0">
      <selection activeCell="E20" sqref="E20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5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6" width="4.42578125" customWidth="1"/>
    <col min="17" max="17" width="5.42578125" customWidth="1"/>
    <col min="18" max="18" width="7.5703125" customWidth="1"/>
    <col min="19" max="19" width="8.140625" customWidth="1"/>
    <col min="20" max="20" width="7.42578125" customWidth="1"/>
    <col min="21" max="21" width="7.28515625" customWidth="1"/>
    <col min="22" max="22" width="6.85546875" customWidth="1"/>
    <col min="23" max="23" width="5" customWidth="1"/>
    <col min="24" max="24" width="7" customWidth="1"/>
    <col min="25" max="25" width="6.28515625" customWidth="1"/>
    <col min="26" max="27" width="7.140625" customWidth="1"/>
    <col min="28" max="28" width="6.7109375" customWidth="1"/>
    <col min="29" max="29" width="7.140625" customWidth="1"/>
    <col min="30" max="30" width="3.7109375" customWidth="1"/>
  </cols>
  <sheetData>
    <row r="1" spans="1:29" s="6" customFormat="1" x14ac:dyDescent="0.2">
      <c r="A1" s="16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29" s="6" customFormat="1" x14ac:dyDescent="0.2">
      <c r="A2" s="16"/>
      <c r="D2" s="79" t="s">
        <v>71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  <c r="P2" s="10"/>
    </row>
    <row r="3" spans="1:29" s="6" customFormat="1" x14ac:dyDescent="0.2">
      <c r="A3" s="16"/>
      <c r="R3" s="79"/>
      <c r="S3" s="79"/>
      <c r="T3" s="79"/>
      <c r="U3" s="79"/>
      <c r="V3" s="79"/>
    </row>
    <row r="4" spans="1:29" s="6" customFormat="1" x14ac:dyDescent="0.2">
      <c r="A4" s="16"/>
      <c r="Q4" s="79" t="s">
        <v>188</v>
      </c>
      <c r="R4" s="79"/>
      <c r="S4" s="79"/>
      <c r="T4" s="79"/>
      <c r="U4" s="79"/>
      <c r="V4" s="10"/>
    </row>
    <row r="5" spans="1:29" s="6" customFormat="1" x14ac:dyDescent="0.2">
      <c r="A5" s="16"/>
      <c r="Q5" s="10"/>
      <c r="R5" s="10"/>
      <c r="S5" s="10"/>
      <c r="T5" s="10"/>
      <c r="U5" s="10"/>
      <c r="V5" s="10"/>
    </row>
    <row r="6" spans="1:29" s="6" customFormat="1" x14ac:dyDescent="0.2">
      <c r="A6" s="16"/>
      <c r="D6" s="79" t="s">
        <v>142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29" s="6" customFormat="1" x14ac:dyDescent="0.2">
      <c r="A7" s="16"/>
      <c r="D7" s="83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29" s="6" customFormat="1" x14ac:dyDescent="0.2">
      <c r="A8" s="16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29" x14ac:dyDescent="0.2">
      <c r="C9" s="8"/>
    </row>
    <row r="10" spans="1:29" x14ac:dyDescent="0.2">
      <c r="A10" s="80" t="s">
        <v>40</v>
      </c>
      <c r="B10" s="85" t="s">
        <v>30</v>
      </c>
      <c r="C10" s="80" t="s">
        <v>0</v>
      </c>
      <c r="D10" s="99" t="s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 t="s">
        <v>6</v>
      </c>
      <c r="S10" s="92"/>
      <c r="T10" s="92"/>
      <c r="U10" s="92"/>
      <c r="V10" s="92"/>
      <c r="W10" s="92" t="s">
        <v>12</v>
      </c>
      <c r="X10" s="93"/>
      <c r="Y10" s="93"/>
      <c r="Z10" s="93"/>
      <c r="AA10" s="93"/>
      <c r="AB10" s="93"/>
      <c r="AC10" s="87" t="s">
        <v>28</v>
      </c>
    </row>
    <row r="11" spans="1:29" ht="40.5" customHeight="1" x14ac:dyDescent="0.2">
      <c r="A11" s="81"/>
      <c r="B11" s="85"/>
      <c r="C11" s="81"/>
      <c r="D11" s="88" t="s">
        <v>2</v>
      </c>
      <c r="E11" s="89"/>
      <c r="F11" s="89" t="s">
        <v>3</v>
      </c>
      <c r="G11" s="89"/>
      <c r="H11" s="90" t="s">
        <v>4</v>
      </c>
      <c r="I11" s="90"/>
      <c r="J11" s="90"/>
      <c r="K11" s="100" t="s">
        <v>5</v>
      </c>
      <c r="L11" s="101"/>
      <c r="M11" s="101"/>
      <c r="N11" s="102"/>
      <c r="O11" s="23"/>
      <c r="P11" s="23"/>
      <c r="Q11" s="12" t="s">
        <v>38</v>
      </c>
      <c r="R11" s="91" t="s">
        <v>7</v>
      </c>
      <c r="S11" s="92" t="s">
        <v>8</v>
      </c>
      <c r="T11" s="92"/>
      <c r="U11" s="94" t="s">
        <v>47</v>
      </c>
      <c r="V11" s="96" t="s">
        <v>11</v>
      </c>
      <c r="W11" s="91" t="s">
        <v>13</v>
      </c>
      <c r="X11" s="3" t="s">
        <v>14</v>
      </c>
      <c r="Y11" s="2" t="s">
        <v>15</v>
      </c>
      <c r="Z11" s="2" t="s">
        <v>16</v>
      </c>
      <c r="AA11" s="96" t="s">
        <v>11</v>
      </c>
      <c r="AB11" s="91" t="s">
        <v>39</v>
      </c>
      <c r="AC11" s="87"/>
    </row>
    <row r="12" spans="1:29" ht="26.25" customHeight="1" x14ac:dyDescent="0.2">
      <c r="A12" s="81"/>
      <c r="B12" s="85"/>
      <c r="C12" s="81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 t="s">
        <v>11</v>
      </c>
      <c r="P12" s="9"/>
      <c r="Q12" s="4" t="s">
        <v>11</v>
      </c>
      <c r="R12" s="91"/>
      <c r="S12" s="2" t="s">
        <v>9</v>
      </c>
      <c r="T12" s="2" t="s">
        <v>50</v>
      </c>
      <c r="U12" s="95"/>
      <c r="V12" s="96"/>
      <c r="W12" s="91"/>
      <c r="X12" s="98" t="s">
        <v>17</v>
      </c>
      <c r="Y12" s="98"/>
      <c r="Z12" s="98"/>
      <c r="AA12" s="97"/>
      <c r="AB12" s="91"/>
      <c r="AC12" s="87"/>
    </row>
    <row r="13" spans="1:29" x14ac:dyDescent="0.2">
      <c r="A13" s="82"/>
      <c r="B13" s="85"/>
      <c r="C13" s="81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2"/>
      <c r="AC13" s="4"/>
    </row>
    <row r="14" spans="1:29" hidden="1" x14ac:dyDescent="0.2">
      <c r="A14" s="18"/>
      <c r="B14" s="85"/>
      <c r="C14" s="8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">
      <c r="A15" s="14" t="s">
        <v>41</v>
      </c>
      <c r="B15" s="4">
        <v>1</v>
      </c>
      <c r="C15" s="4" t="s">
        <v>49</v>
      </c>
      <c r="D15" s="4">
        <v>31</v>
      </c>
      <c r="E15" s="4">
        <f>D15*6</f>
        <v>186</v>
      </c>
      <c r="F15" s="4"/>
      <c r="G15" s="4">
        <f>F15*3</f>
        <v>0</v>
      </c>
      <c r="H15" s="4">
        <v>4</v>
      </c>
      <c r="I15" s="4"/>
      <c r="J15" s="4">
        <f>(H15*3)+(I15*2)</f>
        <v>12</v>
      </c>
      <c r="K15" s="4">
        <v>5</v>
      </c>
      <c r="L15" s="4">
        <v>18</v>
      </c>
      <c r="M15" s="4"/>
      <c r="N15" s="4">
        <v>10</v>
      </c>
      <c r="O15" s="4">
        <f>K15*2+L15*3+M15+N15</f>
        <v>74</v>
      </c>
      <c r="P15" s="4">
        <f>K15*2+L15*3+M15+N15</f>
        <v>74</v>
      </c>
      <c r="Q15" s="4">
        <f>E15+G15+J15+(K15*2)+(L15*3)+M15+N15</f>
        <v>272</v>
      </c>
      <c r="R15" s="4">
        <v>1</v>
      </c>
      <c r="S15" s="4"/>
      <c r="T15" s="4"/>
      <c r="U15" s="4"/>
      <c r="V15" s="4">
        <f>(R15*6)+(S15*4)+(T15*3)+(U15*12)</f>
        <v>6</v>
      </c>
      <c r="W15" s="4"/>
      <c r="X15" s="4"/>
      <c r="Y15" s="4"/>
      <c r="Z15" s="4"/>
      <c r="AA15" s="4">
        <f>(W15*12)+X15+(Y15*5)+(Z15*5)</f>
        <v>0</v>
      </c>
      <c r="AB15" s="4"/>
      <c r="AC15" s="4">
        <f>SUM(Q15+V15+AA15+AB15)</f>
        <v>278</v>
      </c>
    </row>
    <row r="20" spans="3:24" x14ac:dyDescent="0.2">
      <c r="N20" s="43" t="s">
        <v>36</v>
      </c>
      <c r="O20" s="43"/>
      <c r="P20" s="43"/>
      <c r="Q20" s="43"/>
      <c r="R20" s="43"/>
      <c r="X20" s="65"/>
    </row>
    <row r="21" spans="3:24" ht="14.25" x14ac:dyDescent="0.2">
      <c r="L21" s="29"/>
      <c r="M21" s="29"/>
      <c r="N21" s="43" t="s">
        <v>62</v>
      </c>
      <c r="O21" s="43"/>
      <c r="P21" s="43"/>
      <c r="Q21" s="43"/>
      <c r="R21" s="43"/>
    </row>
    <row r="22" spans="3:24" ht="14.25" x14ac:dyDescent="0.2">
      <c r="L22" s="29"/>
      <c r="M22" s="29"/>
      <c r="N22" s="29"/>
      <c r="O22" s="29"/>
      <c r="P22" s="29"/>
      <c r="Q22" s="29"/>
      <c r="R22" s="29"/>
    </row>
    <row r="24" spans="3:24" ht="15" x14ac:dyDescent="0.2">
      <c r="C24" s="22"/>
      <c r="D24" s="22"/>
      <c r="E24" s="22"/>
      <c r="F24" s="22"/>
      <c r="G24" s="22"/>
      <c r="H24" s="22"/>
      <c r="I24" s="22"/>
      <c r="J24" s="22"/>
      <c r="K24" s="22"/>
      <c r="L24" s="22"/>
      <c r="T24" s="22"/>
      <c r="U24" s="22"/>
    </row>
    <row r="25" spans="3:24" ht="15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2"/>
      <c r="T25" s="22"/>
      <c r="U25" s="22"/>
    </row>
    <row r="26" spans="3:24" ht="15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3:24" ht="15" x14ac:dyDescent="0.2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3:24" ht="15" x14ac:dyDescent="0.2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3:24" ht="15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3:24" ht="15" x14ac:dyDescent="0.2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3:24" ht="15" x14ac:dyDescent="0.2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</sheetData>
  <mergeCells count="25">
    <mergeCell ref="AC10:AC12"/>
    <mergeCell ref="D11:E11"/>
    <mergeCell ref="F11:G11"/>
    <mergeCell ref="H11:J11"/>
    <mergeCell ref="R11:R12"/>
    <mergeCell ref="S11:T11"/>
    <mergeCell ref="R10:V10"/>
    <mergeCell ref="W10:AB10"/>
    <mergeCell ref="U11:U12"/>
    <mergeCell ref="V11:V12"/>
    <mergeCell ref="W11:W12"/>
    <mergeCell ref="AA11:AA12"/>
    <mergeCell ref="AB11:AB12"/>
    <mergeCell ref="X12:Z12"/>
    <mergeCell ref="D10:Q10"/>
    <mergeCell ref="K11:N11"/>
    <mergeCell ref="A10:A13"/>
    <mergeCell ref="D1:Q1"/>
    <mergeCell ref="D2:N2"/>
    <mergeCell ref="R3:V3"/>
    <mergeCell ref="D6:Q6"/>
    <mergeCell ref="D7:Q7"/>
    <mergeCell ref="Q4:U4"/>
    <mergeCell ref="B10:B14"/>
    <mergeCell ref="C10:C14"/>
  </mergeCells>
  <phoneticPr fontId="0" type="noConversion"/>
  <pageMargins left="0.37" right="0.21" top="1" bottom="1" header="0.5" footer="0.5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B28"/>
  <sheetViews>
    <sheetView workbookViewId="0">
      <selection activeCell="X15" sqref="X15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5.85546875" customWidth="1"/>
    <col min="24" max="24" width="5.140625" customWidth="1"/>
    <col min="25" max="25" width="6.42578125" customWidth="1"/>
    <col min="26" max="26" width="7.140625" customWidth="1"/>
    <col min="27" max="27" width="5.5703125" customWidth="1"/>
    <col min="28" max="28" width="5.85546875" customWidth="1"/>
    <col min="29" max="29" width="3.7109375" customWidth="1"/>
  </cols>
  <sheetData>
    <row r="1" spans="1:28" s="6" customFormat="1" x14ac:dyDescent="0.2">
      <c r="A1" s="16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x14ac:dyDescent="0.2">
      <c r="A2" s="16"/>
      <c r="D2" s="79" t="s">
        <v>69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6"/>
      <c r="Q4" s="79" t="s">
        <v>186</v>
      </c>
      <c r="R4" s="79"/>
      <c r="S4" s="79"/>
      <c r="T4" s="79"/>
      <c r="U4" s="79"/>
    </row>
    <row r="5" spans="1:28" s="6" customFormat="1" x14ac:dyDescent="0.2">
      <c r="A5" s="16"/>
      <c r="Q5" s="10"/>
      <c r="R5" s="10"/>
      <c r="S5" s="10"/>
      <c r="T5" s="10"/>
      <c r="U5" s="10"/>
    </row>
    <row r="6" spans="1:28" s="6" customFormat="1" x14ac:dyDescent="0.2">
      <c r="A6" s="1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28" s="6" customFormat="1" x14ac:dyDescent="0.2">
      <c r="A7" s="16"/>
      <c r="D7" s="79" t="s">
        <v>143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0"/>
      <c r="R7" s="110"/>
      <c r="S7" s="110"/>
    </row>
    <row r="8" spans="1:28" s="6" customFormat="1" x14ac:dyDescent="0.2">
      <c r="A8" s="16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8" x14ac:dyDescent="0.2">
      <c r="C9" s="8"/>
    </row>
    <row r="10" spans="1:28" x14ac:dyDescent="0.2">
      <c r="A10" s="80" t="s">
        <v>40</v>
      </c>
      <c r="B10" s="85" t="s">
        <v>30</v>
      </c>
      <c r="C10" s="80" t="s">
        <v>0</v>
      </c>
      <c r="D10" s="99" t="s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 t="s">
        <v>6</v>
      </c>
      <c r="R10" s="92"/>
      <c r="S10" s="92"/>
      <c r="T10" s="92"/>
      <c r="U10" s="92"/>
      <c r="V10" s="92" t="s">
        <v>12</v>
      </c>
      <c r="W10" s="93"/>
      <c r="X10" s="93"/>
      <c r="Y10" s="93"/>
      <c r="Z10" s="93"/>
      <c r="AA10" s="93"/>
      <c r="AB10" s="87" t="s">
        <v>28</v>
      </c>
    </row>
    <row r="11" spans="1:28" ht="40.5" customHeight="1" x14ac:dyDescent="0.2">
      <c r="A11" s="81"/>
      <c r="B11" s="85"/>
      <c r="C11" s="81"/>
      <c r="D11" s="88" t="s">
        <v>2</v>
      </c>
      <c r="E11" s="89"/>
      <c r="F11" s="89" t="s">
        <v>3</v>
      </c>
      <c r="G11" s="89"/>
      <c r="H11" s="90" t="s">
        <v>4</v>
      </c>
      <c r="I11" s="90"/>
      <c r="J11" s="90"/>
      <c r="K11" s="100" t="s">
        <v>5</v>
      </c>
      <c r="L11" s="101"/>
      <c r="M11" s="101"/>
      <c r="N11" s="102"/>
      <c r="O11" s="23"/>
      <c r="P11" s="12" t="s">
        <v>54</v>
      </c>
      <c r="Q11" s="91" t="s">
        <v>7</v>
      </c>
      <c r="R11" s="92" t="s">
        <v>8</v>
      </c>
      <c r="S11" s="92"/>
      <c r="T11" s="94" t="s">
        <v>47</v>
      </c>
      <c r="U11" s="96" t="s">
        <v>11</v>
      </c>
      <c r="V11" s="91" t="s">
        <v>13</v>
      </c>
      <c r="W11" s="3" t="s">
        <v>14</v>
      </c>
      <c r="X11" s="2" t="s">
        <v>15</v>
      </c>
      <c r="Y11" s="2" t="s">
        <v>16</v>
      </c>
      <c r="Z11" s="96" t="s">
        <v>11</v>
      </c>
      <c r="AA11" s="91" t="s">
        <v>39</v>
      </c>
      <c r="AB11" s="87"/>
    </row>
    <row r="12" spans="1:28" ht="26.25" customHeight="1" x14ac:dyDescent="0.2">
      <c r="A12" s="81"/>
      <c r="B12" s="85"/>
      <c r="C12" s="81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25" t="s">
        <v>38</v>
      </c>
      <c r="P12" s="4" t="s">
        <v>11</v>
      </c>
      <c r="Q12" s="91"/>
      <c r="R12" s="2" t="s">
        <v>9</v>
      </c>
      <c r="S12" s="2" t="s">
        <v>35</v>
      </c>
      <c r="T12" s="95"/>
      <c r="U12" s="96"/>
      <c r="V12" s="91"/>
      <c r="W12" s="98" t="s">
        <v>17</v>
      </c>
      <c r="X12" s="98"/>
      <c r="Y12" s="98"/>
      <c r="Z12" s="97"/>
      <c r="AA12" s="91"/>
      <c r="AB12" s="87"/>
    </row>
    <row r="13" spans="1:28" x14ac:dyDescent="0.2">
      <c r="A13" s="82"/>
      <c r="B13" s="85"/>
      <c r="C13" s="81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idden="1" x14ac:dyDescent="0.2">
      <c r="A14" s="18"/>
      <c r="B14" s="85"/>
      <c r="C14" s="8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x14ac:dyDescent="0.2">
      <c r="A15" s="14" t="s">
        <v>41</v>
      </c>
      <c r="B15" s="4">
        <v>1</v>
      </c>
      <c r="C15" s="35"/>
      <c r="D15" s="4"/>
      <c r="E15" s="4">
        <f>D15*6</f>
        <v>0</v>
      </c>
      <c r="F15" s="4"/>
      <c r="G15" s="4">
        <f>F15*3</f>
        <v>0</v>
      </c>
      <c r="H15" s="4"/>
      <c r="I15" s="4"/>
      <c r="J15" s="4">
        <f>H15*2+I15*2</f>
        <v>0</v>
      </c>
      <c r="K15" s="4"/>
      <c r="L15" s="4"/>
      <c r="M15" s="4"/>
      <c r="N15" s="4"/>
      <c r="O15" s="4">
        <f>K15*2+L15*3+M15*1+N15</f>
        <v>0</v>
      </c>
      <c r="P15" s="4">
        <f>E15+G15+J15+O15</f>
        <v>0</v>
      </c>
      <c r="Q15" s="4"/>
      <c r="R15" s="4"/>
      <c r="S15" s="4"/>
      <c r="T15" s="4"/>
      <c r="U15" s="4">
        <f>R15*4+S15*3+Q15*6+T15*6</f>
        <v>0</v>
      </c>
      <c r="V15" s="4"/>
      <c r="W15" s="4"/>
      <c r="X15" s="4"/>
      <c r="Y15" s="4"/>
      <c r="Z15" s="4">
        <f>V15*12+W15*1+X15*5+Y15*5</f>
        <v>0</v>
      </c>
      <c r="AA15" s="4"/>
      <c r="AB15" s="4">
        <f>P15+U15+Z15</f>
        <v>0</v>
      </c>
    </row>
    <row r="16" spans="1:28" x14ac:dyDescent="0.2">
      <c r="A16" s="14"/>
      <c r="B16" s="4">
        <v>1</v>
      </c>
      <c r="C16" s="35"/>
      <c r="D16" s="4"/>
      <c r="E16" s="4">
        <f>D16*6</f>
        <v>0</v>
      </c>
      <c r="F16" s="4"/>
      <c r="G16" s="4">
        <f>F16*3</f>
        <v>0</v>
      </c>
      <c r="H16" s="4"/>
      <c r="I16" s="4"/>
      <c r="J16" s="4"/>
      <c r="K16" s="4"/>
      <c r="L16" s="4"/>
      <c r="M16" s="4"/>
      <c r="N16" s="4"/>
      <c r="O16" s="4">
        <f>K16*2+L16*3+M16*1+N16</f>
        <v>0</v>
      </c>
      <c r="P16" s="4">
        <f>E16+G16+J16+O16</f>
        <v>0</v>
      </c>
      <c r="Q16" s="4"/>
      <c r="R16" s="4"/>
      <c r="S16" s="4"/>
      <c r="T16" s="4"/>
      <c r="U16" s="4">
        <f>R16*4+S16*3+Q16*6+T16*6</f>
        <v>0</v>
      </c>
      <c r="V16" s="4"/>
      <c r="W16" s="4"/>
      <c r="X16" s="4"/>
      <c r="Y16" s="4"/>
      <c r="Z16" s="4">
        <f>V16*12+W16*1+X16*5+Y16*5</f>
        <v>0</v>
      </c>
      <c r="AA16" s="4"/>
      <c r="AB16" s="4">
        <f>P16+U16+Z16</f>
        <v>0</v>
      </c>
    </row>
    <row r="17" spans="1:21" x14ac:dyDescent="0.2">
      <c r="A17" s="19"/>
      <c r="C17" s="27"/>
    </row>
    <row r="18" spans="1:21" ht="15" x14ac:dyDescent="0.2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21" ht="15" x14ac:dyDescent="0.2">
      <c r="C19" s="50"/>
      <c r="D19" s="22"/>
      <c r="E19" s="22"/>
      <c r="F19" s="22"/>
      <c r="G19" s="22"/>
      <c r="H19" s="22"/>
      <c r="I19" s="22"/>
      <c r="J19" s="22"/>
      <c r="K19" s="22"/>
      <c r="L19" s="22"/>
      <c r="M19" s="29" t="s">
        <v>36</v>
      </c>
      <c r="N19" s="29"/>
      <c r="O19" s="29"/>
      <c r="P19" s="29"/>
      <c r="Q19" s="22"/>
      <c r="R19" s="29"/>
      <c r="S19" s="22"/>
    </row>
    <row r="20" spans="1:21" ht="15" x14ac:dyDescent="0.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9" t="s">
        <v>63</v>
      </c>
      <c r="N20" s="29"/>
      <c r="O20" s="29"/>
      <c r="P20" s="29"/>
      <c r="Q20" s="22"/>
      <c r="R20" s="29"/>
      <c r="S20" s="22"/>
      <c r="U20" s="65"/>
    </row>
    <row r="21" spans="1:21" ht="15" x14ac:dyDescent="0.2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21" ht="15" x14ac:dyDescent="0.2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1" ht="15" x14ac:dyDescent="0.2">
      <c r="B23" s="36"/>
      <c r="C23" s="36"/>
      <c r="D23" s="36"/>
      <c r="E23" s="36"/>
      <c r="F23" s="37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21" ht="15" x14ac:dyDescent="0.2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1" ht="15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1" ht="15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1" ht="15" x14ac:dyDescent="0.2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1" ht="15" x14ac:dyDescent="0.2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</sheetData>
  <mergeCells count="24">
    <mergeCell ref="AB10:AB12"/>
    <mergeCell ref="D11:E11"/>
    <mergeCell ref="F11:G11"/>
    <mergeCell ref="H11:J11"/>
    <mergeCell ref="Q11:Q12"/>
    <mergeCell ref="R11:S11"/>
    <mergeCell ref="Q10:U10"/>
    <mergeCell ref="V10:AA10"/>
    <mergeCell ref="T11:T12"/>
    <mergeCell ref="U11:U12"/>
    <mergeCell ref="V11:V12"/>
    <mergeCell ref="Z11:Z12"/>
    <mergeCell ref="AA11:AA12"/>
    <mergeCell ref="W12:Y12"/>
    <mergeCell ref="D10:P10"/>
    <mergeCell ref="K11:N11"/>
    <mergeCell ref="A10:A13"/>
    <mergeCell ref="D1:P1"/>
    <mergeCell ref="D2:N2"/>
    <mergeCell ref="Q4:U4"/>
    <mergeCell ref="D6:P6"/>
    <mergeCell ref="D7:S7"/>
    <mergeCell ref="B10:B14"/>
    <mergeCell ref="C10:C14"/>
  </mergeCells>
  <phoneticPr fontId="0" type="noConversion"/>
  <pageMargins left="0.37" right="0.21" top="1" bottom="1" header="0.5" footer="0.5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29"/>
  <sheetViews>
    <sheetView topLeftCell="A2" workbookViewId="0">
      <selection activeCell="A17" sqref="A17"/>
    </sheetView>
  </sheetViews>
  <sheetFormatPr defaultRowHeight="12.75" x14ac:dyDescent="0.2"/>
  <cols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9.5703125" customWidth="1"/>
    <col min="29" max="29" width="3.7109375" customWidth="1"/>
  </cols>
  <sheetData>
    <row r="1" spans="1:29" s="6" customFormat="1" x14ac:dyDescent="0.2"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9" s="6" customFormat="1" x14ac:dyDescent="0.2">
      <c r="D2" s="79" t="s">
        <v>68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9" s="6" customFormat="1" x14ac:dyDescent="0.2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9" s="6" customFormat="1" x14ac:dyDescent="0.2">
      <c r="Q4" s="79" t="s">
        <v>182</v>
      </c>
      <c r="R4" s="79"/>
      <c r="S4" s="79"/>
      <c r="T4" s="79"/>
      <c r="U4" s="79"/>
    </row>
    <row r="5" spans="1:29" s="6" customFormat="1" x14ac:dyDescent="0.2">
      <c r="Q5" s="10"/>
      <c r="R5" s="10"/>
      <c r="S5" s="10"/>
      <c r="T5" s="10"/>
      <c r="U5" s="10"/>
    </row>
    <row r="6" spans="1:29" s="6" customFormat="1" x14ac:dyDescent="0.2">
      <c r="Q6" s="10"/>
      <c r="R6" s="10"/>
      <c r="S6" s="10"/>
      <c r="T6" s="10"/>
      <c r="U6" s="10"/>
    </row>
    <row r="7" spans="1:29" s="6" customFormat="1" x14ac:dyDescent="0.2">
      <c r="D7" s="119" t="s">
        <v>171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29" s="6" customFormat="1" x14ac:dyDescent="0.2">
      <c r="C8" s="8"/>
    </row>
    <row r="9" spans="1:29" s="6" customFormat="1" x14ac:dyDescent="0.2">
      <c r="C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29" x14ac:dyDescent="0.2">
      <c r="C10" s="8"/>
    </row>
    <row r="11" spans="1:29" x14ac:dyDescent="0.2">
      <c r="A11" s="80" t="s">
        <v>40</v>
      </c>
      <c r="B11" s="85" t="s">
        <v>30</v>
      </c>
      <c r="C11" s="80" t="s">
        <v>0</v>
      </c>
      <c r="D11" s="113" t="s">
        <v>1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99"/>
      <c r="Q11" s="113" t="s">
        <v>6</v>
      </c>
      <c r="R11" s="114"/>
      <c r="S11" s="114"/>
      <c r="T11" s="114"/>
      <c r="U11" s="99"/>
      <c r="V11" s="92" t="s">
        <v>12</v>
      </c>
      <c r="W11" s="93"/>
      <c r="X11" s="93"/>
      <c r="Y11" s="93"/>
      <c r="Z11" s="93"/>
      <c r="AA11" s="93"/>
      <c r="AB11" s="87" t="s">
        <v>28</v>
      </c>
    </row>
    <row r="12" spans="1:29" ht="40.5" customHeight="1" x14ac:dyDescent="0.2">
      <c r="A12" s="81"/>
      <c r="B12" s="85"/>
      <c r="C12" s="81"/>
      <c r="D12" s="117" t="s">
        <v>2</v>
      </c>
      <c r="E12" s="118"/>
      <c r="F12" s="117" t="s">
        <v>3</v>
      </c>
      <c r="G12" s="118"/>
      <c r="H12" s="100" t="s">
        <v>4</v>
      </c>
      <c r="I12" s="101"/>
      <c r="J12" s="102"/>
      <c r="K12" s="100" t="s">
        <v>5</v>
      </c>
      <c r="L12" s="101"/>
      <c r="M12" s="101"/>
      <c r="N12" s="102"/>
      <c r="O12" s="23"/>
      <c r="P12" s="12" t="s">
        <v>38</v>
      </c>
      <c r="Q12" s="94" t="s">
        <v>7</v>
      </c>
      <c r="R12" s="113" t="s">
        <v>8</v>
      </c>
      <c r="S12" s="99"/>
      <c r="T12" s="94" t="s">
        <v>47</v>
      </c>
      <c r="U12" s="115" t="s">
        <v>11</v>
      </c>
      <c r="V12" s="91" t="s">
        <v>13</v>
      </c>
      <c r="W12" s="3" t="s">
        <v>14</v>
      </c>
      <c r="X12" s="46" t="s">
        <v>95</v>
      </c>
      <c r="Y12" s="2" t="s">
        <v>16</v>
      </c>
      <c r="Z12" s="96" t="s">
        <v>11</v>
      </c>
      <c r="AA12" s="91" t="s">
        <v>39</v>
      </c>
      <c r="AB12" s="87"/>
    </row>
    <row r="13" spans="1:29" ht="26.25" customHeight="1" x14ac:dyDescent="0.2">
      <c r="A13" s="81"/>
      <c r="B13" s="85"/>
      <c r="C13" s="81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/>
      <c r="P13" s="4" t="s">
        <v>11</v>
      </c>
      <c r="Q13" s="95"/>
      <c r="R13" s="2" t="s">
        <v>9</v>
      </c>
      <c r="S13" s="2" t="s">
        <v>35</v>
      </c>
      <c r="T13" s="95"/>
      <c r="U13" s="116"/>
      <c r="V13" s="91"/>
      <c r="W13" s="98" t="s">
        <v>17</v>
      </c>
      <c r="X13" s="98"/>
      <c r="Y13" s="98"/>
      <c r="Z13" s="97"/>
      <c r="AA13" s="91"/>
      <c r="AB13" s="87"/>
    </row>
    <row r="14" spans="1:29" x14ac:dyDescent="0.2">
      <c r="A14" s="103"/>
      <c r="B14" s="85"/>
      <c r="C14" s="81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9" ht="12.75" hidden="1" customHeight="1" x14ac:dyDescent="0.2">
      <c r="A15" s="4"/>
      <c r="B15" s="85"/>
      <c r="C15" s="8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9" x14ac:dyDescent="0.2">
      <c r="A16" s="14" t="s">
        <v>41</v>
      </c>
      <c r="B16" s="4">
        <v>1</v>
      </c>
      <c r="C16" s="4" t="s">
        <v>46</v>
      </c>
      <c r="D16" s="35">
        <v>14</v>
      </c>
      <c r="E16" s="4">
        <f>D16*6</f>
        <v>84</v>
      </c>
      <c r="F16" s="4"/>
      <c r="G16" s="4">
        <f>F16*3</f>
        <v>0</v>
      </c>
      <c r="H16" s="4">
        <v>4</v>
      </c>
      <c r="I16" s="4">
        <v>4</v>
      </c>
      <c r="J16" s="4">
        <f>(H16*3)+(I16*2)</f>
        <v>20</v>
      </c>
      <c r="K16" s="4">
        <v>5</v>
      </c>
      <c r="L16" s="4">
        <v>7</v>
      </c>
      <c r="M16" s="4"/>
      <c r="N16" s="4"/>
      <c r="O16" s="4">
        <f>K16*2+L16*3+M16+N16</f>
        <v>31</v>
      </c>
      <c r="P16" s="4">
        <f>E16+G16+J16+(K16*2)+(L16*3)+M16+N16</f>
        <v>135</v>
      </c>
      <c r="Q16" s="4"/>
      <c r="R16" s="4">
        <v>1</v>
      </c>
      <c r="S16" s="4"/>
      <c r="T16" s="4"/>
      <c r="U16" s="4">
        <f>(Q16*6)+(R16*4)+(S16*3)+(T16*12)</f>
        <v>4</v>
      </c>
      <c r="V16" s="4"/>
      <c r="W16" s="4"/>
      <c r="X16" s="4"/>
      <c r="Y16" s="4"/>
      <c r="Z16" s="4">
        <f>(V16*12)+W16+(X16*5)+(Y16*5)</f>
        <v>0</v>
      </c>
      <c r="AA16" s="4"/>
      <c r="AB16" s="4">
        <f>SUM(P16+U16+Z16+AA16)</f>
        <v>139</v>
      </c>
      <c r="AC16" s="43"/>
    </row>
    <row r="17" spans="1:28" x14ac:dyDescent="0.2">
      <c r="A17" s="14" t="s">
        <v>41</v>
      </c>
      <c r="B17" s="4">
        <v>1</v>
      </c>
      <c r="C17" s="54" t="s">
        <v>170</v>
      </c>
      <c r="D17" s="35">
        <v>1</v>
      </c>
      <c r="E17" s="4">
        <f>D17*6</f>
        <v>6</v>
      </c>
      <c r="F17" s="4"/>
      <c r="G17" s="4">
        <f>F17*3</f>
        <v>0</v>
      </c>
      <c r="H17" s="4">
        <v>4</v>
      </c>
      <c r="I17" s="4">
        <v>8</v>
      </c>
      <c r="J17" s="4">
        <f>(H17*3)+(I17*2)</f>
        <v>28</v>
      </c>
      <c r="K17" s="4">
        <v>1</v>
      </c>
      <c r="L17" s="4"/>
      <c r="M17" s="4"/>
      <c r="N17" s="4"/>
      <c r="O17" s="4">
        <f>K17*2+L17*3+M17+N17</f>
        <v>2</v>
      </c>
      <c r="P17" s="4">
        <f>E17+G17+J17+(K17*2)+(L17*3)+M17+N17</f>
        <v>36</v>
      </c>
      <c r="Q17" s="4"/>
      <c r="R17" s="4"/>
      <c r="S17" s="4"/>
      <c r="T17" s="4"/>
      <c r="U17" s="4">
        <f>(Q17*6)+(R17*4)+(S17*3)+(T17*12)</f>
        <v>0</v>
      </c>
      <c r="V17" s="4"/>
      <c r="W17" s="4">
        <v>3</v>
      </c>
      <c r="X17" s="4">
        <v>3</v>
      </c>
      <c r="Y17" s="4"/>
      <c r="Z17" s="4">
        <f>(V17*12)+(W17*1)+(X17*3)+(Y17*5)</f>
        <v>12</v>
      </c>
      <c r="AA17" s="4"/>
      <c r="AB17" s="4">
        <f>SUM(P17+U17+Z17+AA17)</f>
        <v>48</v>
      </c>
    </row>
    <row r="21" spans="1:28" ht="14.25" x14ac:dyDescent="0.2">
      <c r="Q21" s="29" t="s">
        <v>36</v>
      </c>
      <c r="R21" s="29"/>
      <c r="S21" s="29"/>
      <c r="T21" s="29"/>
      <c r="U21" s="29"/>
      <c r="V21" s="29"/>
      <c r="W21" s="29"/>
      <c r="X21" s="43"/>
    </row>
    <row r="22" spans="1:28" ht="14.25" x14ac:dyDescent="0.2">
      <c r="Q22" s="29" t="s">
        <v>57</v>
      </c>
      <c r="R22" s="29"/>
      <c r="S22" s="29"/>
      <c r="T22" s="29"/>
      <c r="U22" s="29"/>
      <c r="V22" s="29"/>
      <c r="W22" s="29"/>
    </row>
    <row r="23" spans="1:28" ht="15" x14ac:dyDescent="0.2"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28" ht="15" x14ac:dyDescent="0.2"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7" spans="1:28" ht="15" x14ac:dyDescent="0.2"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28" ht="15" x14ac:dyDescent="0.2"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28" ht="1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</sheetData>
  <mergeCells count="23">
    <mergeCell ref="D1:P1"/>
    <mergeCell ref="D2:N2"/>
    <mergeCell ref="AB11:AB13"/>
    <mergeCell ref="D12:E12"/>
    <mergeCell ref="F12:G12"/>
    <mergeCell ref="H12:J12"/>
    <mergeCell ref="K12:N12"/>
    <mergeCell ref="Q12:Q13"/>
    <mergeCell ref="R12:S12"/>
    <mergeCell ref="T12:T13"/>
    <mergeCell ref="Q4:U4"/>
    <mergeCell ref="D7:P7"/>
    <mergeCell ref="V12:V13"/>
    <mergeCell ref="Z12:Z13"/>
    <mergeCell ref="AA12:AA13"/>
    <mergeCell ref="W13:Y13"/>
    <mergeCell ref="V11:AA11"/>
    <mergeCell ref="A11:A14"/>
    <mergeCell ref="B11:B15"/>
    <mergeCell ref="C11:C15"/>
    <mergeCell ref="D11:P11"/>
    <mergeCell ref="U12:U13"/>
    <mergeCell ref="Q11:U11"/>
  </mergeCells>
  <phoneticPr fontId="4" type="noConversion"/>
  <pageMargins left="0.75" right="0.75" top="1" bottom="1" header="0.5" footer="0.5"/>
  <pageSetup paperSize="9" scale="7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B29"/>
  <sheetViews>
    <sheetView workbookViewId="0">
      <selection activeCell="A16" sqref="A16"/>
    </sheetView>
  </sheetViews>
  <sheetFormatPr defaultRowHeight="12.75" x14ac:dyDescent="0.2"/>
  <cols>
    <col min="1" max="1" width="5.42578125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7.42578125" customWidth="1"/>
    <col min="19" max="19" width="6.5703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9.85546875" customWidth="1"/>
    <col min="29" max="29" width="3.7109375" customWidth="1"/>
  </cols>
  <sheetData>
    <row r="1" spans="1:28" s="6" customFormat="1" x14ac:dyDescent="0.2"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x14ac:dyDescent="0.2">
      <c r="D2" s="79" t="s">
        <v>68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Q4" s="79" t="s">
        <v>182</v>
      </c>
      <c r="R4" s="79"/>
      <c r="S4" s="79"/>
      <c r="T4" s="79"/>
      <c r="U4" s="79"/>
    </row>
    <row r="5" spans="1:28" s="6" customFormat="1" x14ac:dyDescent="0.2">
      <c r="Q5" s="10"/>
      <c r="R5" s="10"/>
      <c r="S5" s="10"/>
      <c r="T5" s="10"/>
      <c r="U5" s="10"/>
    </row>
    <row r="6" spans="1:28" s="6" customFormat="1" x14ac:dyDescent="0.2">
      <c r="C6" s="8"/>
      <c r="D6" s="79" t="s">
        <v>144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09"/>
      <c r="R6" s="109"/>
      <c r="S6" s="109"/>
    </row>
    <row r="7" spans="1:28" s="6" customFormat="1" x14ac:dyDescent="0.2">
      <c r="C7" s="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28" s="6" customFormat="1" x14ac:dyDescent="0.2"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28" x14ac:dyDescent="0.2">
      <c r="C9" s="8"/>
    </row>
    <row r="10" spans="1:28" x14ac:dyDescent="0.2">
      <c r="A10" s="80" t="s">
        <v>40</v>
      </c>
      <c r="B10" s="85" t="s">
        <v>30</v>
      </c>
      <c r="C10" s="80" t="s">
        <v>0</v>
      </c>
      <c r="D10" s="99" t="s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 t="s">
        <v>6</v>
      </c>
      <c r="R10" s="92"/>
      <c r="S10" s="92"/>
      <c r="T10" s="92"/>
      <c r="U10" s="92"/>
      <c r="V10" s="92" t="s">
        <v>12</v>
      </c>
      <c r="W10" s="93"/>
      <c r="X10" s="93"/>
      <c r="Y10" s="93"/>
      <c r="Z10" s="93"/>
      <c r="AA10" s="93"/>
      <c r="AB10" s="87" t="s">
        <v>28</v>
      </c>
    </row>
    <row r="11" spans="1:28" ht="40.5" customHeight="1" x14ac:dyDescent="0.2">
      <c r="A11" s="81"/>
      <c r="B11" s="85"/>
      <c r="C11" s="81"/>
      <c r="D11" s="88" t="s">
        <v>2</v>
      </c>
      <c r="E11" s="89"/>
      <c r="F11" s="89" t="s">
        <v>3</v>
      </c>
      <c r="G11" s="89"/>
      <c r="H11" s="90" t="s">
        <v>4</v>
      </c>
      <c r="I11" s="90"/>
      <c r="J11" s="90"/>
      <c r="K11" s="100" t="s">
        <v>5</v>
      </c>
      <c r="L11" s="101"/>
      <c r="M11" s="101"/>
      <c r="N11" s="102"/>
      <c r="O11" s="23"/>
      <c r="P11" s="12" t="s">
        <v>38</v>
      </c>
      <c r="Q11" s="91" t="s">
        <v>7</v>
      </c>
      <c r="R11" s="92" t="s">
        <v>8</v>
      </c>
      <c r="S11" s="92"/>
      <c r="T11" s="91" t="s">
        <v>10</v>
      </c>
      <c r="U11" s="96" t="s">
        <v>11</v>
      </c>
      <c r="V11" s="91" t="s">
        <v>13</v>
      </c>
      <c r="W11" s="3" t="s">
        <v>14</v>
      </c>
      <c r="X11" s="2" t="s">
        <v>15</v>
      </c>
      <c r="Y11" s="2" t="s">
        <v>95</v>
      </c>
      <c r="Z11" s="96" t="s">
        <v>11</v>
      </c>
      <c r="AA11" s="91" t="s">
        <v>39</v>
      </c>
      <c r="AB11" s="87"/>
    </row>
    <row r="12" spans="1:28" ht="26.25" customHeight="1" x14ac:dyDescent="0.2">
      <c r="A12" s="81"/>
      <c r="B12" s="85"/>
      <c r="C12" s="81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91"/>
      <c r="R12" s="2" t="s">
        <v>9</v>
      </c>
      <c r="S12" s="2" t="s">
        <v>50</v>
      </c>
      <c r="T12" s="93"/>
      <c r="U12" s="96"/>
      <c r="V12" s="91"/>
      <c r="W12" s="98" t="s">
        <v>17</v>
      </c>
      <c r="X12" s="98"/>
      <c r="Y12" s="98"/>
      <c r="Z12" s="97"/>
      <c r="AA12" s="91"/>
      <c r="AB12" s="87"/>
    </row>
    <row r="13" spans="1:28" x14ac:dyDescent="0.2">
      <c r="A13" s="103"/>
      <c r="B13" s="85"/>
      <c r="C13" s="81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idden="1" x14ac:dyDescent="0.2">
      <c r="A14" s="4"/>
      <c r="B14" s="85"/>
      <c r="C14" s="8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x14ac:dyDescent="0.2">
      <c r="A15" s="14" t="s">
        <v>41</v>
      </c>
      <c r="B15" s="4">
        <v>1</v>
      </c>
      <c r="C15" s="4" t="s">
        <v>48</v>
      </c>
      <c r="D15" s="4">
        <v>14</v>
      </c>
      <c r="E15" s="4">
        <f>D15*6</f>
        <v>84</v>
      </c>
      <c r="F15" s="4"/>
      <c r="G15" s="4">
        <f>F15*3</f>
        <v>0</v>
      </c>
      <c r="H15" s="4">
        <v>4</v>
      </c>
      <c r="I15" s="4">
        <v>2</v>
      </c>
      <c r="J15" s="4">
        <f>H15*3+I15*2</f>
        <v>16</v>
      </c>
      <c r="K15" s="4">
        <v>5</v>
      </c>
      <c r="L15" s="4">
        <v>7</v>
      </c>
      <c r="M15" s="4"/>
      <c r="N15" s="4">
        <v>10</v>
      </c>
      <c r="O15" s="4"/>
      <c r="P15" s="4">
        <f>K15*2+L15*3+M15+N15</f>
        <v>41</v>
      </c>
      <c r="Q15" s="4"/>
      <c r="R15" s="4"/>
      <c r="S15" s="4"/>
      <c r="T15" s="32"/>
      <c r="U15" s="4"/>
      <c r="V15" s="4"/>
      <c r="W15" s="4"/>
      <c r="X15" s="4"/>
      <c r="Y15" s="4"/>
      <c r="Z15" s="4"/>
      <c r="AA15" s="4"/>
      <c r="AB15" s="4">
        <f>E15+G15+J15+P15+U15+Z15</f>
        <v>141</v>
      </c>
    </row>
    <row r="16" spans="1:28" x14ac:dyDescent="0.2">
      <c r="A16" s="14"/>
      <c r="B16" s="4"/>
      <c r="C16" s="4"/>
      <c r="D16" s="4"/>
      <c r="E16" s="4">
        <f>D16*6</f>
        <v>0</v>
      </c>
      <c r="F16" s="4"/>
      <c r="G16" s="4">
        <f>F16*3</f>
        <v>0</v>
      </c>
      <c r="H16" s="4"/>
      <c r="I16" s="4"/>
      <c r="J16" s="4">
        <f>H16*3+I16*2</f>
        <v>0</v>
      </c>
      <c r="K16" s="4"/>
      <c r="L16" s="4"/>
      <c r="M16" s="4"/>
      <c r="N16" s="4"/>
      <c r="O16" s="4"/>
      <c r="P16" s="4">
        <f>K16*2+L16*3+M16+N16</f>
        <v>0</v>
      </c>
      <c r="Q16" s="4"/>
      <c r="R16" s="4"/>
      <c r="S16" s="4"/>
      <c r="T16" s="32"/>
      <c r="U16" s="4"/>
      <c r="V16" s="4"/>
      <c r="W16" s="4"/>
      <c r="X16" s="4"/>
      <c r="Y16" s="4"/>
      <c r="Z16" s="4"/>
      <c r="AA16" s="4"/>
      <c r="AB16" s="4">
        <f>E16+G16+J16+P16+U16+Z16</f>
        <v>0</v>
      </c>
    </row>
    <row r="17" spans="1:28" ht="13.9" customHeight="1" x14ac:dyDescent="0.2">
      <c r="A17" s="14"/>
      <c r="B17" s="4"/>
      <c r="C17" s="54"/>
      <c r="D17" s="4"/>
      <c r="E17" s="4">
        <f>D17*6</f>
        <v>0</v>
      </c>
      <c r="F17" s="4"/>
      <c r="G17" s="4">
        <f>F17*3</f>
        <v>0</v>
      </c>
      <c r="H17" s="4"/>
      <c r="I17" s="4"/>
      <c r="J17" s="4">
        <f>H17*3+I17*2</f>
        <v>0</v>
      </c>
      <c r="K17" s="4"/>
      <c r="L17" s="4"/>
      <c r="M17" s="4"/>
      <c r="N17" s="4"/>
      <c r="O17" s="4"/>
      <c r="P17" s="4">
        <f>K17*2+L17*3+M17+N17</f>
        <v>0</v>
      </c>
      <c r="Q17" s="4"/>
      <c r="R17" s="4"/>
      <c r="S17" s="4"/>
      <c r="T17" s="32"/>
      <c r="U17" s="4"/>
      <c r="V17" s="4"/>
      <c r="W17" s="4"/>
      <c r="X17" s="4"/>
      <c r="Y17" s="4"/>
      <c r="Z17" s="4"/>
      <c r="AA17" s="4"/>
      <c r="AB17" s="4">
        <f>E17+G17+J17+P17+U17+Z17</f>
        <v>0</v>
      </c>
    </row>
    <row r="18" spans="1:28" ht="13.9" customHeight="1" x14ac:dyDescent="0.2">
      <c r="A18" s="1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3.9" customHeight="1" x14ac:dyDescent="0.2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1" spans="1:28" ht="14.25" x14ac:dyDescent="0.2">
      <c r="N21" s="29" t="s">
        <v>36</v>
      </c>
      <c r="O21" s="29"/>
      <c r="P21" s="29"/>
      <c r="Q21" s="29"/>
      <c r="R21" s="29"/>
      <c r="S21" s="29"/>
      <c r="T21" s="29"/>
      <c r="W21" s="43"/>
    </row>
    <row r="22" spans="1:28" ht="15" x14ac:dyDescent="0.2">
      <c r="M22" s="22"/>
      <c r="N22" s="29" t="s">
        <v>58</v>
      </c>
      <c r="O22" s="29"/>
      <c r="P22" s="29"/>
      <c r="Q22" s="29"/>
      <c r="R22" s="29"/>
      <c r="S22" s="29"/>
      <c r="T22" s="29"/>
    </row>
    <row r="23" spans="1:28" ht="15" x14ac:dyDescent="0.2">
      <c r="M23" s="22"/>
      <c r="N23" s="22"/>
      <c r="O23" s="22"/>
      <c r="P23" s="31"/>
      <c r="Q23" s="31"/>
      <c r="R23" s="31"/>
      <c r="S23" s="31"/>
      <c r="T23" s="31"/>
    </row>
    <row r="24" spans="1:28" ht="15" x14ac:dyDescent="0.2">
      <c r="M24" s="22"/>
      <c r="N24" s="22"/>
      <c r="O24" s="22"/>
      <c r="P24" s="22"/>
      <c r="Q24" s="22"/>
      <c r="R24" s="22"/>
      <c r="S24" s="22"/>
    </row>
    <row r="28" spans="1:28" ht="15" x14ac:dyDescent="0.2">
      <c r="E28" s="22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28" ht="14.25" x14ac:dyDescent="0.2"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</sheetData>
  <mergeCells count="23">
    <mergeCell ref="A10:A13"/>
    <mergeCell ref="D1:P1"/>
    <mergeCell ref="D2:N2"/>
    <mergeCell ref="Q4:U4"/>
    <mergeCell ref="D6:S6"/>
    <mergeCell ref="B10:B14"/>
    <mergeCell ref="C10:C14"/>
    <mergeCell ref="AB10:AB12"/>
    <mergeCell ref="D11:E11"/>
    <mergeCell ref="F11:G11"/>
    <mergeCell ref="H11:J11"/>
    <mergeCell ref="Q11:Q12"/>
    <mergeCell ref="V10:AA10"/>
    <mergeCell ref="V11:V12"/>
    <mergeCell ref="Q10:U10"/>
    <mergeCell ref="T11:T12"/>
    <mergeCell ref="U11:U12"/>
    <mergeCell ref="Z11:Z12"/>
    <mergeCell ref="AA11:AA12"/>
    <mergeCell ref="W12:Y12"/>
    <mergeCell ref="D10:P10"/>
    <mergeCell ref="K11:N11"/>
    <mergeCell ref="R11:S11"/>
  </mergeCells>
  <phoneticPr fontId="0" type="noConversion"/>
  <pageMargins left="0.27" right="0.25" top="1" bottom="1" header="0.5" footer="0.5"/>
  <pageSetup paperSize="9"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B32"/>
  <sheetViews>
    <sheetView tabSelected="1" topLeftCell="A3" zoomScaleNormal="100" workbookViewId="0">
      <selection activeCell="AA19" sqref="AA19"/>
    </sheetView>
  </sheetViews>
  <sheetFormatPr defaultRowHeight="13.5" customHeight="1" x14ac:dyDescent="0.2"/>
  <cols>
    <col min="1" max="2" width="4.42578125" customWidth="1"/>
    <col min="3" max="3" width="15.855468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1" width="4.5703125" customWidth="1"/>
    <col min="12" max="12" width="4.85546875" customWidth="1"/>
    <col min="13" max="13" width="4.28515625" customWidth="1"/>
    <col min="14" max="14" width="7.140625" customWidth="1"/>
    <col min="15" max="15" width="5.42578125" customWidth="1"/>
    <col min="16" max="16" width="6.85546875" customWidth="1"/>
    <col min="17" max="17" width="6.28515625" customWidth="1"/>
    <col min="18" max="18" width="6.7109375" customWidth="1"/>
    <col min="19" max="19" width="7.28515625" customWidth="1"/>
    <col min="20" max="20" width="6.85546875" customWidth="1"/>
    <col min="21" max="21" width="5" customWidth="1"/>
    <col min="22" max="22" width="7" customWidth="1"/>
    <col min="23" max="23" width="6.28515625" customWidth="1"/>
    <col min="24" max="24" width="6" customWidth="1"/>
    <col min="25" max="25" width="5.42578125" customWidth="1"/>
    <col min="26" max="26" width="6" customWidth="1"/>
    <col min="27" max="27" width="8.28515625" customWidth="1"/>
    <col min="28" max="28" width="7.85546875" customWidth="1"/>
  </cols>
  <sheetData>
    <row r="1" spans="1:27" s="6" customFormat="1" ht="13.5" customHeight="1" x14ac:dyDescent="0.2">
      <c r="A1" s="19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27" s="6" customFormat="1" ht="13.5" customHeight="1" x14ac:dyDescent="0.2">
      <c r="A2" s="19"/>
      <c r="D2" s="79" t="s">
        <v>70</v>
      </c>
      <c r="E2" s="79"/>
      <c r="F2" s="79"/>
      <c r="G2" s="79"/>
      <c r="H2" s="79"/>
      <c r="I2" s="79"/>
      <c r="J2" s="79"/>
      <c r="K2" s="79"/>
      <c r="L2" s="79"/>
      <c r="M2" s="79"/>
      <c r="N2" s="10"/>
    </row>
    <row r="3" spans="1:27" s="6" customFormat="1" ht="13.5" customHeight="1" x14ac:dyDescent="0.2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7" s="6" customFormat="1" ht="13.5" customHeight="1" x14ac:dyDescent="0.2">
      <c r="A4" s="19"/>
      <c r="P4" s="79" t="s">
        <v>190</v>
      </c>
      <c r="Q4" s="79"/>
      <c r="R4" s="79"/>
      <c r="S4" s="79"/>
      <c r="T4" s="79"/>
      <c r="V4" s="79"/>
      <c r="W4" s="79"/>
      <c r="X4" s="79"/>
      <c r="Y4" s="79"/>
      <c r="Z4" s="79"/>
    </row>
    <row r="5" spans="1:27" s="6" customFormat="1" ht="13.5" customHeight="1" x14ac:dyDescent="0.2">
      <c r="A5" s="19"/>
      <c r="P5" s="10"/>
      <c r="Q5" s="10"/>
      <c r="R5" s="10"/>
      <c r="S5" s="10"/>
      <c r="T5" s="10"/>
      <c r="V5" s="10"/>
      <c r="W5" s="10"/>
      <c r="X5" s="10"/>
      <c r="Y5" s="10"/>
      <c r="Z5" s="10"/>
    </row>
    <row r="6" spans="1:27" s="6" customFormat="1" ht="13.5" customHeight="1" x14ac:dyDescent="0.2">
      <c r="A6" s="19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27" s="6" customFormat="1" ht="13.5" customHeight="1" x14ac:dyDescent="0.2">
      <c r="A7" s="19"/>
      <c r="D7" s="79" t="s">
        <v>115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27" s="6" customFormat="1" ht="13.5" customHeight="1" x14ac:dyDescent="0.2">
      <c r="A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7" ht="13.5" customHeight="1" x14ac:dyDescent="0.2">
      <c r="A9" s="40"/>
      <c r="C9" s="8"/>
    </row>
    <row r="10" spans="1:27" ht="13.5" customHeight="1" x14ac:dyDescent="0.2">
      <c r="A10" s="104" t="s">
        <v>40</v>
      </c>
      <c r="B10" s="111" t="s">
        <v>30</v>
      </c>
      <c r="C10" s="80" t="s">
        <v>0</v>
      </c>
      <c r="D10" s="99" t="s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 t="s">
        <v>6</v>
      </c>
      <c r="Q10" s="92"/>
      <c r="R10" s="92"/>
      <c r="S10" s="92"/>
      <c r="T10" s="92"/>
      <c r="U10" s="92" t="s">
        <v>12</v>
      </c>
      <c r="V10" s="93"/>
      <c r="W10" s="93"/>
      <c r="X10" s="93"/>
      <c r="Y10" s="93"/>
      <c r="Z10" s="93"/>
      <c r="AA10" s="87" t="s">
        <v>28</v>
      </c>
    </row>
    <row r="11" spans="1:27" ht="25.5" customHeight="1" x14ac:dyDescent="0.2">
      <c r="A11" s="105"/>
      <c r="B11" s="111"/>
      <c r="C11" s="81"/>
      <c r="D11" s="88" t="s">
        <v>2</v>
      </c>
      <c r="E11" s="89"/>
      <c r="F11" s="120" t="s">
        <v>124</v>
      </c>
      <c r="G11" s="121"/>
      <c r="H11" s="122" t="s">
        <v>4</v>
      </c>
      <c r="I11" s="90"/>
      <c r="J11" s="90"/>
      <c r="K11" s="123" t="s">
        <v>123</v>
      </c>
      <c r="L11" s="124"/>
      <c r="M11" s="124"/>
      <c r="N11" s="67" t="s">
        <v>178</v>
      </c>
      <c r="O11" s="12" t="s">
        <v>38</v>
      </c>
      <c r="P11" s="94" t="s">
        <v>7</v>
      </c>
      <c r="Q11" s="92" t="s">
        <v>8</v>
      </c>
      <c r="R11" s="92"/>
      <c r="S11" s="94" t="s">
        <v>47</v>
      </c>
      <c r="T11" s="115" t="s">
        <v>11</v>
      </c>
      <c r="U11" s="94" t="s">
        <v>13</v>
      </c>
      <c r="V11" s="3" t="s">
        <v>14</v>
      </c>
      <c r="W11" s="2" t="s">
        <v>15</v>
      </c>
      <c r="X11" s="2" t="s">
        <v>16</v>
      </c>
      <c r="Y11" s="115" t="s">
        <v>11</v>
      </c>
      <c r="Z11" s="94" t="s">
        <v>39</v>
      </c>
      <c r="AA11" s="87"/>
    </row>
    <row r="12" spans="1:27" ht="30.75" customHeight="1" x14ac:dyDescent="0.2">
      <c r="A12" s="105"/>
      <c r="B12" s="111"/>
      <c r="C12" s="81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92</v>
      </c>
      <c r="I12" s="41" t="s">
        <v>93</v>
      </c>
      <c r="J12" s="5" t="s">
        <v>11</v>
      </c>
      <c r="K12" s="41" t="s">
        <v>92</v>
      </c>
      <c r="L12" s="41" t="s">
        <v>93</v>
      </c>
      <c r="M12" s="5" t="s">
        <v>11</v>
      </c>
      <c r="N12" s="68" t="s">
        <v>179</v>
      </c>
      <c r="O12" s="4" t="s">
        <v>11</v>
      </c>
      <c r="P12" s="95"/>
      <c r="Q12" s="2" t="s">
        <v>9</v>
      </c>
      <c r="R12" s="2" t="s">
        <v>35</v>
      </c>
      <c r="S12" s="95"/>
      <c r="T12" s="116"/>
      <c r="U12" s="95"/>
      <c r="V12" s="125" t="s">
        <v>17</v>
      </c>
      <c r="W12" s="126"/>
      <c r="X12" s="127"/>
      <c r="Y12" s="116"/>
      <c r="Z12" s="95"/>
      <c r="AA12" s="87"/>
    </row>
    <row r="13" spans="1:27" ht="13.5" customHeight="1" x14ac:dyDescent="0.2">
      <c r="A13" s="105"/>
      <c r="B13" s="111"/>
      <c r="C13" s="81"/>
      <c r="D13" s="9" t="s">
        <v>22</v>
      </c>
      <c r="E13" s="4"/>
      <c r="F13" s="35" t="s">
        <v>22</v>
      </c>
      <c r="G13" s="4"/>
      <c r="H13" s="4" t="s">
        <v>23</v>
      </c>
      <c r="I13" s="4" t="s">
        <v>24</v>
      </c>
      <c r="J13" s="4"/>
      <c r="K13" s="4" t="s">
        <v>23</v>
      </c>
      <c r="L13" s="4" t="s">
        <v>24</v>
      </c>
      <c r="M13" s="4"/>
      <c r="N13" s="35" t="s">
        <v>24</v>
      </c>
      <c r="O13" s="4"/>
      <c r="P13" s="1"/>
      <c r="Q13" s="4"/>
      <c r="R13" s="4"/>
      <c r="S13" s="4"/>
      <c r="T13" s="4"/>
      <c r="U13" s="4"/>
      <c r="V13" s="4"/>
      <c r="W13" s="4"/>
      <c r="X13" s="4"/>
      <c r="Y13" s="4"/>
      <c r="Z13" s="2"/>
      <c r="AA13" s="4"/>
    </row>
    <row r="14" spans="1:27" ht="13.5" customHeight="1" x14ac:dyDescent="0.2">
      <c r="A14" s="82"/>
      <c r="B14" s="111"/>
      <c r="C14" s="8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3.5" customHeight="1" x14ac:dyDescent="0.2">
      <c r="A15" s="44" t="s">
        <v>41</v>
      </c>
      <c r="B15" s="4">
        <v>1</v>
      </c>
      <c r="C15" s="34" t="s">
        <v>116</v>
      </c>
      <c r="D15" s="4">
        <v>5</v>
      </c>
      <c r="E15" s="4">
        <f t="shared" ref="E15:E20" si="0">D15*6</f>
        <v>30</v>
      </c>
      <c r="F15" s="4">
        <v>5</v>
      </c>
      <c r="G15" s="4">
        <f t="shared" ref="G15:G20" si="1">F15*6</f>
        <v>30</v>
      </c>
      <c r="H15" s="4"/>
      <c r="I15" s="4"/>
      <c r="J15" s="4">
        <f t="shared" ref="J15:J20" si="2">(H15*3)+(I15*2)</f>
        <v>0</v>
      </c>
      <c r="K15" s="4"/>
      <c r="L15" s="4"/>
      <c r="M15" s="4">
        <f t="shared" ref="M15:M20" si="3">(K15*3)+(L15*2)</f>
        <v>0</v>
      </c>
      <c r="N15" s="4"/>
      <c r="O15" s="4">
        <f>E15+G15+J15+M15</f>
        <v>60</v>
      </c>
      <c r="P15" s="4"/>
      <c r="Q15" s="4">
        <v>1</v>
      </c>
      <c r="R15" s="4"/>
      <c r="S15" s="4"/>
      <c r="T15" s="4">
        <f t="shared" ref="T15:T20" si="4">(P15*6)+(Q15*6)+(R15*3)+(S15*6)</f>
        <v>6</v>
      </c>
      <c r="U15" s="4"/>
      <c r="V15" s="4">
        <v>2</v>
      </c>
      <c r="W15" s="4">
        <v>2</v>
      </c>
      <c r="X15" s="4"/>
      <c r="Y15" s="4">
        <f t="shared" ref="Y15:Y20" si="5">(U15*12)+V15+(W15*5)+(X15*5)</f>
        <v>12</v>
      </c>
      <c r="Z15" s="4"/>
      <c r="AA15" s="53">
        <f t="shared" ref="AA15:AA20" si="6">SUM(O15+T15+Y15+Z15)</f>
        <v>78</v>
      </c>
    </row>
    <row r="16" spans="1:27" ht="13.5" customHeight="1" x14ac:dyDescent="0.2">
      <c r="A16" s="44" t="s">
        <v>41</v>
      </c>
      <c r="B16" s="4">
        <f>B15+1</f>
        <v>2</v>
      </c>
      <c r="C16" s="49" t="s">
        <v>117</v>
      </c>
      <c r="D16" s="4">
        <v>5</v>
      </c>
      <c r="E16" s="4">
        <f t="shared" si="0"/>
        <v>30</v>
      </c>
      <c r="F16" s="4">
        <v>5</v>
      </c>
      <c r="G16" s="4">
        <f t="shared" si="1"/>
        <v>30</v>
      </c>
      <c r="H16" s="4"/>
      <c r="I16" s="4"/>
      <c r="J16" s="4">
        <f t="shared" si="2"/>
        <v>0</v>
      </c>
      <c r="K16" s="4"/>
      <c r="L16" s="4"/>
      <c r="M16" s="4">
        <f t="shared" si="3"/>
        <v>0</v>
      </c>
      <c r="N16" s="53">
        <v>4</v>
      </c>
      <c r="O16" s="4">
        <f>E16+G16+J16+M16+(N16*2)</f>
        <v>68</v>
      </c>
      <c r="P16" s="4"/>
      <c r="Q16" s="4"/>
      <c r="R16" s="4">
        <v>2</v>
      </c>
      <c r="S16" s="4"/>
      <c r="T16" s="4">
        <f t="shared" si="4"/>
        <v>6</v>
      </c>
      <c r="U16" s="4"/>
      <c r="V16" s="4"/>
      <c r="W16" s="4"/>
      <c r="X16" s="4"/>
      <c r="Y16" s="4">
        <f t="shared" si="5"/>
        <v>0</v>
      </c>
      <c r="Z16" s="4"/>
      <c r="AA16" s="53">
        <f t="shared" si="6"/>
        <v>74</v>
      </c>
    </row>
    <row r="17" spans="1:28" ht="13.5" customHeight="1" x14ac:dyDescent="0.2">
      <c r="A17" s="44" t="s">
        <v>41</v>
      </c>
      <c r="B17" s="4">
        <f t="shared" ref="B17:B18" si="7">B16+1</f>
        <v>3</v>
      </c>
      <c r="C17" s="34" t="s">
        <v>157</v>
      </c>
      <c r="D17" s="4">
        <v>5</v>
      </c>
      <c r="E17" s="4">
        <f t="shared" si="0"/>
        <v>30</v>
      </c>
      <c r="F17" s="4">
        <v>4</v>
      </c>
      <c r="G17" s="4">
        <f t="shared" si="1"/>
        <v>24</v>
      </c>
      <c r="H17" s="4"/>
      <c r="I17" s="4"/>
      <c r="J17" s="4">
        <f t="shared" si="2"/>
        <v>0</v>
      </c>
      <c r="K17" s="4"/>
      <c r="L17" s="4"/>
      <c r="M17" s="4">
        <f t="shared" si="3"/>
        <v>0</v>
      </c>
      <c r="N17" s="4"/>
      <c r="O17" s="4">
        <f>E17+G17+J17+M17</f>
        <v>54</v>
      </c>
      <c r="P17" s="4"/>
      <c r="Q17" s="4"/>
      <c r="R17" s="4"/>
      <c r="S17" s="4"/>
      <c r="T17" s="4">
        <f t="shared" si="4"/>
        <v>0</v>
      </c>
      <c r="U17" s="4">
        <v>1</v>
      </c>
      <c r="V17" s="4">
        <v>3</v>
      </c>
      <c r="W17" s="4">
        <v>1</v>
      </c>
      <c r="X17" s="4"/>
      <c r="Y17" s="4">
        <f t="shared" si="5"/>
        <v>20</v>
      </c>
      <c r="Z17" s="4"/>
      <c r="AA17" s="53">
        <f t="shared" si="6"/>
        <v>74</v>
      </c>
    </row>
    <row r="18" spans="1:28" ht="13.5" customHeight="1" x14ac:dyDescent="0.2">
      <c r="A18" s="44" t="s">
        <v>41</v>
      </c>
      <c r="B18" s="4">
        <f t="shared" si="7"/>
        <v>4</v>
      </c>
      <c r="C18" s="35" t="s">
        <v>204</v>
      </c>
      <c r="D18" s="4">
        <v>5</v>
      </c>
      <c r="E18" s="4">
        <f t="shared" si="0"/>
        <v>30</v>
      </c>
      <c r="F18" s="4">
        <v>5</v>
      </c>
      <c r="G18" s="4">
        <f t="shared" si="1"/>
        <v>30</v>
      </c>
      <c r="H18" s="4">
        <v>4</v>
      </c>
      <c r="I18" s="4"/>
      <c r="J18" s="4">
        <f t="shared" si="2"/>
        <v>12</v>
      </c>
      <c r="K18" s="4"/>
      <c r="L18" s="4"/>
      <c r="M18" s="4">
        <f t="shared" si="3"/>
        <v>0</v>
      </c>
      <c r="N18" s="4"/>
      <c r="O18" s="4">
        <f>E18+G18+J18+M18+(N18*2)</f>
        <v>72</v>
      </c>
      <c r="P18" s="4"/>
      <c r="Q18" s="4"/>
      <c r="R18" s="4"/>
      <c r="S18" s="4"/>
      <c r="T18" s="4">
        <f t="shared" si="4"/>
        <v>0</v>
      </c>
      <c r="U18" s="4"/>
      <c r="V18" s="4"/>
      <c r="W18" s="4"/>
      <c r="X18" s="4"/>
      <c r="Y18" s="4">
        <f t="shared" si="5"/>
        <v>0</v>
      </c>
      <c r="Z18" s="4"/>
      <c r="AA18" s="4">
        <f t="shared" si="6"/>
        <v>72</v>
      </c>
    </row>
    <row r="19" spans="1:28" ht="13.5" customHeight="1" x14ac:dyDescent="0.2">
      <c r="A19" s="44" t="s">
        <v>41</v>
      </c>
      <c r="B19" s="4">
        <f>B17+1</f>
        <v>4</v>
      </c>
      <c r="C19" s="54" t="s">
        <v>168</v>
      </c>
      <c r="D19" s="4">
        <v>1</v>
      </c>
      <c r="E19" s="4">
        <f t="shared" si="0"/>
        <v>6</v>
      </c>
      <c r="F19" s="4">
        <v>1</v>
      </c>
      <c r="G19" s="4">
        <f t="shared" si="1"/>
        <v>6</v>
      </c>
      <c r="H19" s="4">
        <v>4</v>
      </c>
      <c r="I19" s="4">
        <v>4</v>
      </c>
      <c r="J19" s="4">
        <f t="shared" si="2"/>
        <v>20</v>
      </c>
      <c r="K19" s="4"/>
      <c r="L19" s="4"/>
      <c r="M19" s="4">
        <f t="shared" si="3"/>
        <v>0</v>
      </c>
      <c r="N19" s="4">
        <v>1</v>
      </c>
      <c r="O19" s="4">
        <f>E19+G19+J19+M19+(N19*2)</f>
        <v>34</v>
      </c>
      <c r="P19" s="4">
        <v>1</v>
      </c>
      <c r="Q19" s="4"/>
      <c r="R19" s="4"/>
      <c r="S19" s="4"/>
      <c r="T19" s="4">
        <f t="shared" si="4"/>
        <v>6</v>
      </c>
      <c r="U19" s="4"/>
      <c r="V19" s="4">
        <v>2</v>
      </c>
      <c r="W19" s="4"/>
      <c r="X19" s="4"/>
      <c r="Y19" s="4">
        <f t="shared" si="5"/>
        <v>2</v>
      </c>
      <c r="Z19" s="4"/>
      <c r="AA19" s="4">
        <f t="shared" si="6"/>
        <v>42</v>
      </c>
      <c r="AB19" s="43"/>
    </row>
    <row r="20" spans="1:28" ht="13.5" customHeight="1" x14ac:dyDescent="0.2">
      <c r="A20" s="44"/>
      <c r="B20" s="4"/>
      <c r="C20" s="35"/>
      <c r="D20" s="4"/>
      <c r="E20" s="4">
        <f t="shared" si="0"/>
        <v>0</v>
      </c>
      <c r="F20" s="4"/>
      <c r="G20" s="4">
        <f t="shared" si="1"/>
        <v>0</v>
      </c>
      <c r="H20" s="4"/>
      <c r="I20" s="4"/>
      <c r="J20" s="4">
        <f t="shared" si="2"/>
        <v>0</v>
      </c>
      <c r="K20" s="4"/>
      <c r="L20" s="4"/>
      <c r="M20" s="4">
        <f t="shared" si="3"/>
        <v>0</v>
      </c>
      <c r="N20" s="4"/>
      <c r="O20" s="4">
        <f>E20+G20+J20+M20+(N20*2)</f>
        <v>0</v>
      </c>
      <c r="P20" s="4"/>
      <c r="Q20" s="4"/>
      <c r="R20" s="4"/>
      <c r="S20" s="4"/>
      <c r="T20" s="4">
        <f t="shared" si="4"/>
        <v>0</v>
      </c>
      <c r="U20" s="4"/>
      <c r="V20" s="4"/>
      <c r="W20" s="4"/>
      <c r="X20" s="4"/>
      <c r="Y20" s="4">
        <f t="shared" si="5"/>
        <v>0</v>
      </c>
      <c r="Z20" s="4"/>
      <c r="AA20" s="4">
        <f t="shared" si="6"/>
        <v>0</v>
      </c>
    </row>
    <row r="21" spans="1:28" ht="13.5" customHeight="1" x14ac:dyDescent="0.2">
      <c r="A21" s="45"/>
      <c r="B21" s="6"/>
      <c r="C21" s="3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8" ht="13.5" customHeight="1" x14ac:dyDescent="0.2">
      <c r="A22" s="45"/>
      <c r="B22" s="6"/>
      <c r="C22" s="3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8" ht="13.5" customHeight="1" x14ac:dyDescent="0.2">
      <c r="A23" s="45"/>
      <c r="B23" s="6"/>
      <c r="C23" s="5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8" ht="13.5" customHeight="1" x14ac:dyDescent="0.2">
      <c r="M24" s="22"/>
      <c r="N24" s="22"/>
      <c r="O24" s="29"/>
      <c r="P24" s="29"/>
      <c r="Q24" s="29"/>
      <c r="R24" s="22"/>
      <c r="S24" s="22"/>
    </row>
    <row r="25" spans="1:28" ht="13.5" customHeight="1" x14ac:dyDescent="0.2">
      <c r="M25" s="43" t="s">
        <v>36</v>
      </c>
      <c r="N25" s="43"/>
      <c r="O25" s="43"/>
      <c r="P25" s="43"/>
      <c r="Q25" s="43"/>
      <c r="R25" s="43"/>
      <c r="S25" s="29"/>
      <c r="T25" s="29"/>
      <c r="U25" s="22"/>
    </row>
    <row r="26" spans="1:28" ht="13.5" customHeight="1" x14ac:dyDescent="0.2">
      <c r="G26" s="22"/>
      <c r="H26" s="22"/>
      <c r="I26" s="22"/>
      <c r="J26" s="22"/>
      <c r="K26" s="22"/>
      <c r="L26" s="22"/>
      <c r="M26" s="43" t="s">
        <v>59</v>
      </c>
      <c r="N26" s="43"/>
      <c r="O26" s="43"/>
      <c r="P26" s="43"/>
      <c r="Q26" s="43"/>
      <c r="R26" s="43"/>
      <c r="S26" s="29"/>
      <c r="T26" s="29"/>
      <c r="U26" s="22"/>
      <c r="V26" s="22"/>
      <c r="W26" s="22"/>
    </row>
    <row r="27" spans="1:28" ht="13.5" customHeight="1" x14ac:dyDescent="0.2"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31" spans="1:28" ht="13.5" customHeight="1" x14ac:dyDescent="0.2">
      <c r="B31" s="22"/>
      <c r="C31" s="29"/>
      <c r="D31" s="29"/>
      <c r="E31" s="29"/>
      <c r="F31" s="29"/>
      <c r="G31" s="29"/>
      <c r="H31" s="29"/>
      <c r="I31" s="29"/>
      <c r="J31" s="29"/>
      <c r="K31" s="29"/>
    </row>
    <row r="32" spans="1:28" ht="13.5" customHeight="1" x14ac:dyDescent="0.2">
      <c r="B32" s="22"/>
      <c r="C32" s="22"/>
      <c r="D32" s="22"/>
      <c r="E32" s="22"/>
      <c r="F32" s="22"/>
      <c r="G32" s="22"/>
      <c r="H32" s="22"/>
      <c r="I32" s="22"/>
      <c r="J32" s="22"/>
    </row>
  </sheetData>
  <mergeCells count="25">
    <mergeCell ref="D1:O1"/>
    <mergeCell ref="D2:M2"/>
    <mergeCell ref="P4:T4"/>
    <mergeCell ref="V4:Z4"/>
    <mergeCell ref="D6:O6"/>
    <mergeCell ref="D7:O7"/>
    <mergeCell ref="A10:A14"/>
    <mergeCell ref="B10:B14"/>
    <mergeCell ref="C10:C14"/>
    <mergeCell ref="D10:O10"/>
    <mergeCell ref="AA10:AA12"/>
    <mergeCell ref="D11:E11"/>
    <mergeCell ref="F11:G11"/>
    <mergeCell ref="H11:J11"/>
    <mergeCell ref="K11:M11"/>
    <mergeCell ref="P11:P12"/>
    <mergeCell ref="Q11:R11"/>
    <mergeCell ref="S11:S12"/>
    <mergeCell ref="T11:T12"/>
    <mergeCell ref="U11:U12"/>
    <mergeCell ref="P10:T10"/>
    <mergeCell ref="U10:Z10"/>
    <mergeCell ref="Y11:Y12"/>
    <mergeCell ref="Z11:Z12"/>
    <mergeCell ref="V12:X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topLeftCell="A3"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2"/>
  <sheetViews>
    <sheetView workbookViewId="0">
      <selection activeCell="F24" sqref="F24"/>
    </sheetView>
  </sheetViews>
  <sheetFormatPr defaultRowHeight="12.75" x14ac:dyDescent="0.2"/>
  <cols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5.5703125" customWidth="1"/>
    <col min="22" max="22" width="5" customWidth="1"/>
    <col min="23" max="23" width="7" customWidth="1"/>
    <col min="24" max="24" width="6.28515625" customWidth="1"/>
    <col min="25" max="25" width="7.140625" customWidth="1"/>
    <col min="26" max="26" width="5.5703125" customWidth="1"/>
    <col min="27" max="27" width="6.7109375" customWidth="1"/>
    <col min="28" max="28" width="6.5703125" customWidth="1"/>
    <col min="29" max="29" width="3.7109375" customWidth="1"/>
  </cols>
  <sheetData>
    <row r="1" spans="1:28" x14ac:dyDescent="0.2">
      <c r="D1" s="10" t="s">
        <v>26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8" s="6" customFormat="1" x14ac:dyDescent="0.2">
      <c r="D2" s="79" t="s">
        <v>69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10"/>
    </row>
    <row r="5" spans="1:28" s="6" customFormat="1" x14ac:dyDescent="0.2">
      <c r="Q5" s="79" t="s">
        <v>186</v>
      </c>
      <c r="R5" s="79"/>
      <c r="S5" s="79"/>
      <c r="T5" s="79"/>
      <c r="U5" s="79"/>
    </row>
    <row r="6" spans="1:28" s="6" customFormat="1" x14ac:dyDescent="0.2">
      <c r="Q6" s="10"/>
      <c r="R6" s="10"/>
      <c r="S6" s="10"/>
      <c r="T6" s="10"/>
      <c r="U6" s="10"/>
    </row>
    <row r="7" spans="1:28" s="6" customFormat="1" x14ac:dyDescent="0.2"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28" s="6" customFormat="1" x14ac:dyDescent="0.2">
      <c r="D8" s="83" t="s">
        <v>128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28" s="6" customFormat="1" x14ac:dyDescent="0.2">
      <c r="D9" s="4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28" x14ac:dyDescent="0.2">
      <c r="C10" s="8"/>
    </row>
    <row r="11" spans="1:28" x14ac:dyDescent="0.2">
      <c r="A11" s="80" t="s">
        <v>40</v>
      </c>
      <c r="B11" s="85" t="s">
        <v>30</v>
      </c>
      <c r="C11" s="80" t="s">
        <v>0</v>
      </c>
      <c r="D11" s="99" t="s">
        <v>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 t="s">
        <v>6</v>
      </c>
      <c r="R11" s="92"/>
      <c r="S11" s="92"/>
      <c r="T11" s="92"/>
      <c r="U11" s="92"/>
      <c r="V11" s="92" t="s">
        <v>12</v>
      </c>
      <c r="W11" s="93"/>
      <c r="X11" s="93"/>
      <c r="Y11" s="93"/>
      <c r="Z11" s="93"/>
      <c r="AA11" s="93"/>
      <c r="AB11" s="87" t="s">
        <v>28</v>
      </c>
    </row>
    <row r="12" spans="1:28" ht="40.5" customHeight="1" x14ac:dyDescent="0.2">
      <c r="A12" s="81"/>
      <c r="B12" s="85"/>
      <c r="C12" s="81"/>
      <c r="D12" s="88" t="s">
        <v>2</v>
      </c>
      <c r="E12" s="89"/>
      <c r="F12" s="89" t="s">
        <v>3</v>
      </c>
      <c r="G12" s="89"/>
      <c r="H12" s="90" t="s">
        <v>4</v>
      </c>
      <c r="I12" s="90"/>
      <c r="J12" s="90"/>
      <c r="K12" s="100" t="s">
        <v>5</v>
      </c>
      <c r="L12" s="101"/>
      <c r="M12" s="101"/>
      <c r="N12" s="102"/>
      <c r="O12" s="23"/>
      <c r="P12" s="12" t="s">
        <v>38</v>
      </c>
      <c r="Q12" s="91" t="s">
        <v>7</v>
      </c>
      <c r="R12" s="92" t="s">
        <v>8</v>
      </c>
      <c r="S12" s="92"/>
      <c r="T12" s="94" t="s">
        <v>47</v>
      </c>
      <c r="U12" s="96" t="s">
        <v>11</v>
      </c>
      <c r="V12" s="91" t="s">
        <v>13</v>
      </c>
      <c r="W12" s="3" t="s">
        <v>14</v>
      </c>
      <c r="X12" s="2" t="s">
        <v>15</v>
      </c>
      <c r="Y12" s="2" t="s">
        <v>16</v>
      </c>
      <c r="Z12" s="96" t="s">
        <v>11</v>
      </c>
      <c r="AA12" s="91" t="s">
        <v>39</v>
      </c>
      <c r="AB12" s="87"/>
    </row>
    <row r="13" spans="1:28" ht="26.25" customHeight="1" x14ac:dyDescent="0.2">
      <c r="A13" s="81"/>
      <c r="B13" s="85"/>
      <c r="C13" s="81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26" t="s">
        <v>11</v>
      </c>
      <c r="P13" s="4" t="s">
        <v>11</v>
      </c>
      <c r="Q13" s="91"/>
      <c r="R13" s="2" t="s">
        <v>9</v>
      </c>
      <c r="S13" s="2" t="s">
        <v>35</v>
      </c>
      <c r="T13" s="95"/>
      <c r="U13" s="96"/>
      <c r="V13" s="91"/>
      <c r="W13" s="98" t="s">
        <v>17</v>
      </c>
      <c r="X13" s="98"/>
      <c r="Y13" s="98"/>
      <c r="Z13" s="97"/>
      <c r="AA13" s="91"/>
      <c r="AB13" s="87"/>
    </row>
    <row r="14" spans="1:28" x14ac:dyDescent="0.2">
      <c r="A14" s="103"/>
      <c r="B14" s="85"/>
      <c r="C14" s="81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8" hidden="1" x14ac:dyDescent="0.2">
      <c r="A15" s="4"/>
      <c r="B15" s="85"/>
      <c r="C15" s="8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x14ac:dyDescent="0.2">
      <c r="A16" s="14" t="s">
        <v>41</v>
      </c>
      <c r="B16" s="4">
        <f>B15+1</f>
        <v>1</v>
      </c>
      <c r="C16" s="4" t="s">
        <v>85</v>
      </c>
      <c r="D16" s="4">
        <v>20</v>
      </c>
      <c r="E16" s="4">
        <f>D16*6</f>
        <v>120</v>
      </c>
      <c r="F16" s="4"/>
      <c r="G16" s="4">
        <f>F16*3</f>
        <v>0</v>
      </c>
      <c r="H16" s="4">
        <v>4</v>
      </c>
      <c r="I16" s="4">
        <v>4</v>
      </c>
      <c r="J16" s="4">
        <f>(H16*3)+(I16*2)</f>
        <v>20</v>
      </c>
      <c r="K16" s="4">
        <v>5</v>
      </c>
      <c r="L16" s="4">
        <v>9</v>
      </c>
      <c r="M16" s="4"/>
      <c r="N16" s="4">
        <v>10</v>
      </c>
      <c r="O16" s="38">
        <f>K16*2+L16*3+N16</f>
        <v>47</v>
      </c>
      <c r="P16" s="4">
        <f>E16+G16+J16+(K16*2)+(L16*3)+M16+N16</f>
        <v>187</v>
      </c>
      <c r="Q16" s="4"/>
      <c r="R16" s="4"/>
      <c r="S16" s="4"/>
      <c r="T16" s="4"/>
      <c r="U16" s="4">
        <f>(Q16*6)+(R16*4)+(S16*3)+(T16*12)</f>
        <v>0</v>
      </c>
      <c r="V16" s="4">
        <v>1</v>
      </c>
      <c r="W16" s="4">
        <v>1</v>
      </c>
      <c r="X16" s="4"/>
      <c r="Y16" s="4"/>
      <c r="Z16" s="4">
        <f>(V16*12)+W16+(X16*5)+(Y16*5)</f>
        <v>13</v>
      </c>
      <c r="AA16" s="4">
        <v>2</v>
      </c>
      <c r="AB16" s="4">
        <f>SUM(P16+U16+Z16+AA16)</f>
        <v>202</v>
      </c>
    </row>
    <row r="17" spans="1:28" x14ac:dyDescent="0.2">
      <c r="A17" s="14" t="s">
        <v>41</v>
      </c>
      <c r="B17" s="4">
        <f>B16+1</f>
        <v>2</v>
      </c>
      <c r="C17" s="28" t="s">
        <v>56</v>
      </c>
      <c r="D17" s="4">
        <v>12</v>
      </c>
      <c r="E17" s="4">
        <f>D17*6</f>
        <v>72</v>
      </c>
      <c r="F17" s="4"/>
      <c r="G17" s="4">
        <f>F17*3</f>
        <v>0</v>
      </c>
      <c r="H17" s="4">
        <v>4</v>
      </c>
      <c r="I17" s="4">
        <v>5</v>
      </c>
      <c r="J17" s="4">
        <f>(H17*3)+(I17*2)</f>
        <v>22</v>
      </c>
      <c r="K17" s="4">
        <v>5</v>
      </c>
      <c r="L17" s="4">
        <v>3</v>
      </c>
      <c r="M17" s="4"/>
      <c r="N17" s="4"/>
      <c r="O17" s="4">
        <f>K17*2+L17*3+M17+N17</f>
        <v>19</v>
      </c>
      <c r="P17" s="4">
        <f>E17+G17+J17+(K17*2)+(L17*3)+M17+N17</f>
        <v>113</v>
      </c>
      <c r="Q17" s="4"/>
      <c r="R17" s="4"/>
      <c r="S17" s="4"/>
      <c r="T17" s="4"/>
      <c r="U17" s="4">
        <f>(Q17*6)+(R17*4)+(S17*3)+(T17*12)</f>
        <v>0</v>
      </c>
      <c r="V17" s="4"/>
      <c r="W17" s="4"/>
      <c r="X17" s="4"/>
      <c r="Y17" s="4"/>
      <c r="Z17" s="4">
        <f>(V17*12)+W17+(X17*5)+(Y17*5)</f>
        <v>0</v>
      </c>
      <c r="AA17" s="4">
        <v>1</v>
      </c>
      <c r="AB17" s="4">
        <f>SUM(P17+U17+Z17+AA17)</f>
        <v>114</v>
      </c>
    </row>
    <row r="18" spans="1:28" x14ac:dyDescent="0.2">
      <c r="A18" s="69" t="s">
        <v>41</v>
      </c>
      <c r="B18" s="4">
        <v>1</v>
      </c>
      <c r="C18" s="54" t="s">
        <v>167</v>
      </c>
      <c r="D18" s="4">
        <v>4</v>
      </c>
      <c r="E18" s="4">
        <f>D18*6</f>
        <v>24</v>
      </c>
      <c r="F18" s="4"/>
      <c r="G18" s="4">
        <f>F18*3</f>
        <v>0</v>
      </c>
      <c r="H18" s="4">
        <v>4</v>
      </c>
      <c r="I18" s="4">
        <v>8</v>
      </c>
      <c r="J18" s="4">
        <f>(H18*3)+(I18*2)</f>
        <v>28</v>
      </c>
      <c r="K18" s="4">
        <v>1</v>
      </c>
      <c r="L18" s="4"/>
      <c r="M18" s="4"/>
      <c r="N18" s="4"/>
      <c r="O18" s="4">
        <f>K18*2+L18*3+M18+N18</f>
        <v>2</v>
      </c>
      <c r="P18" s="4">
        <f>E18+G18+J18+(K18*2)+(L18*3)+M18+N18</f>
        <v>54</v>
      </c>
      <c r="Q18" s="4"/>
      <c r="R18" s="4">
        <v>3</v>
      </c>
      <c r="S18" s="4">
        <v>1</v>
      </c>
      <c r="T18" s="4"/>
      <c r="U18" s="4">
        <f>(Q18*6)+(R18*4)+(S18*3)+(T18*12)</f>
        <v>15</v>
      </c>
      <c r="V18" s="4">
        <v>1</v>
      </c>
      <c r="W18" s="4"/>
      <c r="X18" s="4"/>
      <c r="Y18" s="4"/>
      <c r="Z18" s="4">
        <f>(V18*12)+W18+(X18*5)+(Y18*5)</f>
        <v>12</v>
      </c>
      <c r="AA18" s="4"/>
      <c r="AB18" s="4">
        <f>SUM(P18+U18+Z18+AA18)</f>
        <v>81</v>
      </c>
    </row>
    <row r="19" spans="1:28" x14ac:dyDescent="0.2">
      <c r="A19" s="14" t="s">
        <v>41</v>
      </c>
      <c r="B19" s="4">
        <f>B17+1</f>
        <v>3</v>
      </c>
      <c r="C19" s="35" t="s">
        <v>125</v>
      </c>
      <c r="D19" s="4">
        <v>4</v>
      </c>
      <c r="E19" s="4">
        <f>D19*6</f>
        <v>24</v>
      </c>
      <c r="F19" s="4"/>
      <c r="G19" s="4">
        <f>F19*3</f>
        <v>0</v>
      </c>
      <c r="H19" s="4">
        <v>4</v>
      </c>
      <c r="I19" s="4">
        <v>3</v>
      </c>
      <c r="J19" s="4">
        <f>(H19*3)+(I19*2)</f>
        <v>18</v>
      </c>
      <c r="K19" s="4">
        <v>4</v>
      </c>
      <c r="L19" s="4"/>
      <c r="M19" s="4"/>
      <c r="N19" s="4"/>
      <c r="O19" s="4">
        <f>K19*2+L19*3+M19+N19</f>
        <v>8</v>
      </c>
      <c r="P19" s="4">
        <f>E19+G19+J19+(K19*2)+(L19*3)+M19+N19</f>
        <v>50</v>
      </c>
      <c r="Q19" s="4"/>
      <c r="R19" s="4"/>
      <c r="S19" s="4"/>
      <c r="T19" s="4"/>
      <c r="U19" s="4">
        <f>(Q19*6)+(R19*4)+(S19*3)+(T19*12)</f>
        <v>0</v>
      </c>
      <c r="V19" s="4">
        <v>1</v>
      </c>
      <c r="W19" s="4"/>
      <c r="X19" s="4"/>
      <c r="Y19" s="4"/>
      <c r="Z19" s="4">
        <f>(V19*12)+W19+(X19*5)+(Y19*5)</f>
        <v>12</v>
      </c>
      <c r="AA19" s="4"/>
      <c r="AB19" s="4">
        <f>SUM(P19+U19+Z19+AA19)</f>
        <v>62</v>
      </c>
    </row>
    <row r="20" spans="1:28" s="77" customFormat="1" x14ac:dyDescent="0.2">
      <c r="A20" s="76" t="s">
        <v>41</v>
      </c>
      <c r="B20" s="53">
        <v>2</v>
      </c>
      <c r="C20" s="54" t="s">
        <v>183</v>
      </c>
      <c r="D20" s="53">
        <v>2</v>
      </c>
      <c r="E20" s="53">
        <f>D20*6</f>
        <v>12</v>
      </c>
      <c r="F20" s="53"/>
      <c r="G20" s="53">
        <f>F20*3</f>
        <v>0</v>
      </c>
      <c r="H20" s="53">
        <v>5</v>
      </c>
      <c r="I20" s="53">
        <v>4</v>
      </c>
      <c r="J20" s="53">
        <f>(H20*3)+(I20*2)</f>
        <v>23</v>
      </c>
      <c r="K20" s="53">
        <v>1</v>
      </c>
      <c r="L20" s="53"/>
      <c r="M20" s="53"/>
      <c r="N20" s="53"/>
      <c r="O20" s="53">
        <f>K20*2+L20*3+M20+N20</f>
        <v>2</v>
      </c>
      <c r="P20" s="53">
        <f>E20+G20+J20+(K20*2)+(L20*3)+M20+N20</f>
        <v>37</v>
      </c>
      <c r="Q20" s="53"/>
      <c r="R20" s="53"/>
      <c r="S20" s="53"/>
      <c r="T20" s="53"/>
      <c r="U20" s="53">
        <f>(Q20*6)+(R20*4)+(S20*3)+(T20*12)</f>
        <v>0</v>
      </c>
      <c r="V20" s="53">
        <v>1</v>
      </c>
      <c r="W20" s="53">
        <v>1</v>
      </c>
      <c r="X20" s="53"/>
      <c r="Y20" s="53">
        <v>1</v>
      </c>
      <c r="Z20" s="53">
        <f>(V20*12)+W20+(X20*5)+(Y20*5)</f>
        <v>18</v>
      </c>
      <c r="AA20" s="53"/>
      <c r="AB20" s="53">
        <f>SUM(P20+U20+Z20+AA20)</f>
        <v>55</v>
      </c>
    </row>
    <row r="22" spans="1:28" ht="15" x14ac:dyDescent="0.2">
      <c r="B22" s="36"/>
      <c r="C22" s="36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8" ht="15" x14ac:dyDescent="0.2">
      <c r="C23" s="36"/>
      <c r="D23" s="22"/>
      <c r="E23" s="22"/>
      <c r="F23" s="22"/>
      <c r="G23" s="22"/>
      <c r="H23" s="22"/>
      <c r="I23" s="22"/>
      <c r="J23" s="22"/>
      <c r="K23" s="22"/>
      <c r="P23" s="29" t="s">
        <v>36</v>
      </c>
      <c r="Q23" s="29"/>
      <c r="R23" s="29"/>
      <c r="S23" s="29"/>
      <c r="T23" s="22"/>
      <c r="U23" s="22"/>
      <c r="W23" s="43"/>
    </row>
    <row r="24" spans="1:28" ht="15" x14ac:dyDescent="0.2">
      <c r="C24" s="22"/>
      <c r="D24" s="22"/>
      <c r="E24" s="22"/>
      <c r="F24" s="22"/>
      <c r="G24" s="22"/>
      <c r="H24" s="22"/>
      <c r="I24" s="22"/>
      <c r="J24" s="22"/>
      <c r="K24" s="22"/>
      <c r="P24" s="29" t="s">
        <v>62</v>
      </c>
      <c r="Q24" s="29"/>
      <c r="R24" s="29"/>
      <c r="S24" s="29"/>
      <c r="T24" s="22"/>
      <c r="U24" s="22"/>
    </row>
    <row r="25" spans="1:28" ht="15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8" ht="15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8" ht="15" x14ac:dyDescent="0.2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8" ht="15" x14ac:dyDescent="0.2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28" ht="15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28" ht="15" x14ac:dyDescent="0.2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28" ht="15" x14ac:dyDescent="0.2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28" ht="15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</sheetData>
  <mergeCells count="24">
    <mergeCell ref="AB11:AB13"/>
    <mergeCell ref="D12:E12"/>
    <mergeCell ref="F12:G12"/>
    <mergeCell ref="H12:J12"/>
    <mergeCell ref="Q12:Q13"/>
    <mergeCell ref="R12:S12"/>
    <mergeCell ref="Q11:U11"/>
    <mergeCell ref="V11:AA11"/>
    <mergeCell ref="T12:T13"/>
    <mergeCell ref="U12:U13"/>
    <mergeCell ref="V12:V13"/>
    <mergeCell ref="Z12:Z13"/>
    <mergeCell ref="AA12:AA13"/>
    <mergeCell ref="W13:Y13"/>
    <mergeCell ref="D11:P11"/>
    <mergeCell ref="K12:N12"/>
    <mergeCell ref="D2:N2"/>
    <mergeCell ref="A11:A14"/>
    <mergeCell ref="D4:N4"/>
    <mergeCell ref="Q5:U5"/>
    <mergeCell ref="D7:P7"/>
    <mergeCell ref="D8:P8"/>
    <mergeCell ref="B11:B15"/>
    <mergeCell ref="C11:C15"/>
  </mergeCells>
  <phoneticPr fontId="0" type="noConversion"/>
  <pageMargins left="0.2" right="0.21" top="1" bottom="1" header="0.5" footer="0.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1"/>
  <sheetViews>
    <sheetView workbookViewId="0">
      <selection activeCell="G24" sqref="G24"/>
    </sheetView>
  </sheetViews>
  <sheetFormatPr defaultRowHeight="12.75" x14ac:dyDescent="0.2"/>
  <cols>
    <col min="1" max="1" width="4.42578125" customWidth="1"/>
    <col min="2" max="2" width="2.85546875" bestFit="1" customWidth="1"/>
    <col min="3" max="3" width="18.5703125" bestFit="1" customWidth="1"/>
    <col min="4" max="4" width="4" customWidth="1"/>
    <col min="5" max="5" width="4.42578125" customWidth="1"/>
    <col min="6" max="6" width="4.7109375" customWidth="1"/>
    <col min="7" max="7" width="4.28515625" customWidth="1"/>
    <col min="8" max="9" width="4.42578125" customWidth="1"/>
    <col min="10" max="12" width="3.7109375" customWidth="1"/>
    <col min="13" max="13" width="4.42578125" customWidth="1"/>
    <col min="14" max="14" width="5.42578125" customWidth="1"/>
    <col min="15" max="15" width="4.5703125" customWidth="1"/>
    <col min="16" max="16" width="5.42578125" bestFit="1" customWidth="1"/>
    <col min="17" max="17" width="8" bestFit="1" customWidth="1"/>
    <col min="18" max="18" width="7.42578125" customWidth="1"/>
    <col min="19" max="19" width="7.28515625" customWidth="1"/>
    <col min="20" max="20" width="6.85546875" customWidth="1"/>
    <col min="21" max="21" width="5" customWidth="1"/>
    <col min="22" max="22" width="5.28515625" bestFit="1" customWidth="1"/>
    <col min="23" max="23" width="6.28515625" customWidth="1"/>
    <col min="24" max="25" width="7.140625" customWidth="1"/>
    <col min="26" max="26" width="4.85546875" customWidth="1"/>
    <col min="27" max="27" width="6.85546875" bestFit="1" customWidth="1"/>
    <col min="28" max="28" width="7.140625" customWidth="1"/>
  </cols>
  <sheetData>
    <row r="1" spans="1:28" s="6" customFormat="1" x14ac:dyDescent="0.2">
      <c r="A1" s="19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x14ac:dyDescent="0.2">
      <c r="A2" s="19"/>
      <c r="D2" s="79" t="s">
        <v>71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9"/>
      <c r="Q4" s="79" t="s">
        <v>187</v>
      </c>
      <c r="R4" s="79"/>
      <c r="S4" s="79"/>
      <c r="T4" s="79"/>
      <c r="U4" s="79"/>
    </row>
    <row r="5" spans="1:28" s="6" customFormat="1" x14ac:dyDescent="0.2">
      <c r="A5" s="19"/>
      <c r="Q5" s="10"/>
      <c r="R5" s="10"/>
      <c r="S5" s="10"/>
      <c r="T5" s="10"/>
      <c r="U5" s="10"/>
    </row>
    <row r="6" spans="1:28" s="6" customFormat="1" x14ac:dyDescent="0.2">
      <c r="A6" s="19"/>
      <c r="Q6" s="10"/>
      <c r="R6" s="10"/>
      <c r="S6" s="10"/>
      <c r="T6" s="10"/>
      <c r="U6" s="10"/>
    </row>
    <row r="7" spans="1:28" s="6" customFormat="1" x14ac:dyDescent="0.2">
      <c r="A7" s="19"/>
      <c r="D7" s="83" t="s">
        <v>129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109"/>
      <c r="R7" s="109"/>
      <c r="S7" s="109"/>
      <c r="T7" s="109"/>
      <c r="U7" s="109"/>
      <c r="V7" s="109"/>
    </row>
    <row r="8" spans="1:28" s="6" customFormat="1" x14ac:dyDescent="0.2">
      <c r="A8" s="19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8" x14ac:dyDescent="0.2">
      <c r="A9" s="40"/>
      <c r="C9" s="8"/>
    </row>
    <row r="10" spans="1:28" x14ac:dyDescent="0.2">
      <c r="A10" s="104" t="s">
        <v>40</v>
      </c>
      <c r="B10" s="85" t="s">
        <v>30</v>
      </c>
      <c r="C10" s="80" t="s">
        <v>0</v>
      </c>
      <c r="D10" s="99" t="s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 t="s">
        <v>6</v>
      </c>
      <c r="R10" s="92"/>
      <c r="S10" s="92"/>
      <c r="T10" s="92"/>
      <c r="U10" s="92"/>
      <c r="V10" s="92" t="s">
        <v>12</v>
      </c>
      <c r="W10" s="93"/>
      <c r="X10" s="93"/>
      <c r="Y10" s="93"/>
      <c r="Z10" s="93"/>
      <c r="AA10" s="93"/>
      <c r="AB10" s="87" t="s">
        <v>28</v>
      </c>
    </row>
    <row r="11" spans="1:28" ht="40.5" customHeight="1" x14ac:dyDescent="0.2">
      <c r="A11" s="105"/>
      <c r="B11" s="85"/>
      <c r="C11" s="81"/>
      <c r="D11" s="88" t="s">
        <v>2</v>
      </c>
      <c r="E11" s="89"/>
      <c r="F11" s="89" t="s">
        <v>3</v>
      </c>
      <c r="G11" s="89"/>
      <c r="H11" s="90" t="s">
        <v>4</v>
      </c>
      <c r="I11" s="90"/>
      <c r="J11" s="90"/>
      <c r="K11" s="100" t="s">
        <v>5</v>
      </c>
      <c r="L11" s="101"/>
      <c r="M11" s="101"/>
      <c r="N11" s="102"/>
      <c r="O11" s="23"/>
      <c r="P11" s="12" t="s">
        <v>38</v>
      </c>
      <c r="Q11" s="91" t="s">
        <v>7</v>
      </c>
      <c r="R11" s="92" t="s">
        <v>8</v>
      </c>
      <c r="S11" s="92"/>
      <c r="T11" s="91" t="s">
        <v>47</v>
      </c>
      <c r="U11" s="106" t="s">
        <v>11</v>
      </c>
      <c r="V11" s="91" t="s">
        <v>13</v>
      </c>
      <c r="W11" s="3" t="s">
        <v>14</v>
      </c>
      <c r="X11" s="2" t="s">
        <v>15</v>
      </c>
      <c r="Y11" s="2" t="s">
        <v>16</v>
      </c>
      <c r="Z11" s="107" t="s">
        <v>11</v>
      </c>
      <c r="AA11" s="91" t="s">
        <v>39</v>
      </c>
      <c r="AB11" s="87"/>
    </row>
    <row r="12" spans="1:28" ht="26.25" customHeight="1" x14ac:dyDescent="0.2">
      <c r="A12" s="105"/>
      <c r="B12" s="85"/>
      <c r="C12" s="81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92</v>
      </c>
      <c r="I12" s="41" t="s">
        <v>93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4" t="s">
        <v>11</v>
      </c>
      <c r="P12" s="4" t="s">
        <v>11</v>
      </c>
      <c r="Q12" s="91"/>
      <c r="R12" s="2" t="s">
        <v>9</v>
      </c>
      <c r="S12" s="2" t="s">
        <v>35</v>
      </c>
      <c r="T12" s="93"/>
      <c r="U12" s="106"/>
      <c r="V12" s="91"/>
      <c r="W12" s="98" t="s">
        <v>17</v>
      </c>
      <c r="X12" s="98"/>
      <c r="Y12" s="98"/>
      <c r="Z12" s="108"/>
      <c r="AA12" s="91"/>
      <c r="AB12" s="87"/>
    </row>
    <row r="13" spans="1:28" x14ac:dyDescent="0.2">
      <c r="A13" s="105"/>
      <c r="B13" s="85"/>
      <c r="C13" s="81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idden="1" x14ac:dyDescent="0.2">
      <c r="A14" s="14" t="s">
        <v>41</v>
      </c>
      <c r="B14" s="85"/>
      <c r="C14" s="8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x14ac:dyDescent="0.2">
      <c r="A15" s="14" t="s">
        <v>41</v>
      </c>
      <c r="B15" s="4">
        <v>1</v>
      </c>
      <c r="C15" s="4" t="s">
        <v>181</v>
      </c>
      <c r="D15" s="4">
        <v>15</v>
      </c>
      <c r="E15" s="4">
        <f>D15*6</f>
        <v>90</v>
      </c>
      <c r="F15" s="4">
        <v>21</v>
      </c>
      <c r="G15" s="4">
        <f>F15*3</f>
        <v>63</v>
      </c>
      <c r="H15" s="4">
        <v>2</v>
      </c>
      <c r="I15" s="4"/>
      <c r="J15" s="4">
        <v>6</v>
      </c>
      <c r="K15" s="4">
        <v>5</v>
      </c>
      <c r="L15" s="4">
        <v>10</v>
      </c>
      <c r="M15" s="4"/>
      <c r="N15" s="4"/>
      <c r="O15" s="4">
        <f>K15*2+L15*3</f>
        <v>40</v>
      </c>
      <c r="P15" s="4">
        <f>E15+G15+J15+(K15*2)+(L15*3)+M15+N15</f>
        <v>199</v>
      </c>
      <c r="Q15" s="4">
        <v>1</v>
      </c>
      <c r="R15" s="4"/>
      <c r="S15" s="4"/>
      <c r="T15" s="4"/>
      <c r="U15" s="18">
        <f>(Q15*6)+(R15*4)+(S15*3)+(T15*12)</f>
        <v>6</v>
      </c>
      <c r="V15" s="20"/>
      <c r="W15" s="4"/>
      <c r="X15" s="20"/>
      <c r="Y15" s="4"/>
      <c r="Z15" s="4">
        <f>(V15*12)+W15+(X15*5)+(Y15*5)</f>
        <v>0</v>
      </c>
      <c r="AA15" s="4"/>
      <c r="AB15" s="4">
        <f>SUM(P15+U15+Z15+AA15)</f>
        <v>205</v>
      </c>
    </row>
    <row r="16" spans="1:28" x14ac:dyDescent="0.2">
      <c r="A16" s="14" t="s">
        <v>41</v>
      </c>
      <c r="B16" s="4">
        <v>2</v>
      </c>
      <c r="C16" s="53" t="s">
        <v>155</v>
      </c>
      <c r="D16" s="4">
        <v>2</v>
      </c>
      <c r="E16" s="4">
        <f>D16*6</f>
        <v>12</v>
      </c>
      <c r="F16" s="4">
        <v>6</v>
      </c>
      <c r="G16" s="4">
        <f>F16*3</f>
        <v>18</v>
      </c>
      <c r="H16" s="4"/>
      <c r="I16" s="4"/>
      <c r="J16" s="4"/>
      <c r="K16" s="4">
        <v>1</v>
      </c>
      <c r="L16" s="4"/>
      <c r="M16" s="4"/>
      <c r="N16" s="4"/>
      <c r="O16" s="4">
        <f>K16*2+L16*3</f>
        <v>2</v>
      </c>
      <c r="P16" s="4">
        <f>E16+G16+J16+(K16*2)+(L16*3)+M16+N16</f>
        <v>32</v>
      </c>
      <c r="Q16" s="4"/>
      <c r="R16" s="4"/>
      <c r="S16" s="4"/>
      <c r="T16" s="4"/>
      <c r="U16" s="18">
        <f>(Q16*6)+(R16*4)+(S16*3)+(T16*12)</f>
        <v>0</v>
      </c>
      <c r="V16" s="4">
        <v>1</v>
      </c>
      <c r="W16" s="4"/>
      <c r="X16" s="4"/>
      <c r="Y16" s="4"/>
      <c r="Z16" s="4">
        <f>(V16*12)+W16+(X16*5)+(Y16*5)</f>
        <v>12</v>
      </c>
      <c r="AA16" s="4"/>
      <c r="AB16" s="4">
        <f>SUM(P16+U16+Z16+AA16)</f>
        <v>44</v>
      </c>
    </row>
    <row r="17" spans="1:28" x14ac:dyDescent="0.2">
      <c r="A17" s="14" t="s">
        <v>41</v>
      </c>
      <c r="B17" s="4">
        <v>1</v>
      </c>
      <c r="C17" s="35" t="s">
        <v>198</v>
      </c>
      <c r="D17" s="4">
        <v>1</v>
      </c>
      <c r="E17" s="4">
        <f>D17*6</f>
        <v>6</v>
      </c>
      <c r="F17" s="4"/>
      <c r="G17" s="4"/>
      <c r="H17" s="4"/>
      <c r="I17" s="4"/>
      <c r="J17" s="4"/>
      <c r="K17" s="4">
        <v>1</v>
      </c>
      <c r="L17" s="4"/>
      <c r="M17" s="4"/>
      <c r="N17" s="4"/>
      <c r="O17" s="4">
        <f>K17*2+L17*3</f>
        <v>2</v>
      </c>
      <c r="P17" s="4">
        <f>E17+G17+J17+(K17*2)+(L17*3)+M17+N17</f>
        <v>8</v>
      </c>
      <c r="Q17" s="4"/>
      <c r="R17" s="4"/>
      <c r="S17" s="4"/>
      <c r="T17" s="4"/>
      <c r="U17" s="18">
        <f>(Q17*6)+(R17*4)+(S17*3)+(T17*12)</f>
        <v>0</v>
      </c>
      <c r="V17" s="4"/>
      <c r="W17" s="4"/>
      <c r="X17" s="4"/>
      <c r="Y17" s="4"/>
      <c r="Z17" s="4">
        <f>(V17*12)+W17+(X17*5)+(Y17*5)</f>
        <v>0</v>
      </c>
      <c r="AA17" s="4"/>
      <c r="AB17" s="4">
        <f>SUM(P17+U17+Z17+AA17)</f>
        <v>8</v>
      </c>
    </row>
    <row r="18" spans="1:28" x14ac:dyDescent="0.2">
      <c r="A18" s="19"/>
      <c r="B18" s="6"/>
      <c r="C18" s="5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6"/>
      <c r="V18" s="6"/>
      <c r="W18" s="6"/>
      <c r="X18" s="6"/>
      <c r="Y18" s="6"/>
      <c r="Z18" s="6"/>
      <c r="AA18" s="6"/>
      <c r="AB18" s="6"/>
    </row>
    <row r="19" spans="1:28" x14ac:dyDescent="0.2">
      <c r="B19" s="36"/>
      <c r="C19" s="52"/>
    </row>
    <row r="21" spans="1:28" x14ac:dyDescent="0.2">
      <c r="N21" s="43" t="s">
        <v>36</v>
      </c>
      <c r="O21" s="43"/>
      <c r="P21" s="43"/>
      <c r="Q21" s="43"/>
      <c r="R21" s="43"/>
      <c r="V21" s="43"/>
    </row>
    <row r="22" spans="1:28" x14ac:dyDescent="0.2">
      <c r="N22" s="43" t="s">
        <v>118</v>
      </c>
      <c r="O22" s="43"/>
      <c r="P22" s="43"/>
      <c r="Q22" s="43"/>
      <c r="R22" s="43"/>
    </row>
    <row r="23" spans="1:28" ht="15" x14ac:dyDescent="0.2">
      <c r="F23" s="22"/>
      <c r="G23" s="22"/>
      <c r="H23" s="29"/>
      <c r="I23" s="29"/>
      <c r="J23" s="29"/>
      <c r="K23" s="29"/>
      <c r="L23" s="29"/>
      <c r="M23" s="29"/>
      <c r="N23" s="29"/>
      <c r="O23" s="29"/>
    </row>
    <row r="24" spans="1:28" ht="15" x14ac:dyDescent="0.2">
      <c r="F24" s="22"/>
      <c r="G24" s="22"/>
      <c r="H24" s="29"/>
      <c r="I24" s="29"/>
      <c r="J24" s="29"/>
      <c r="K24" s="29"/>
      <c r="L24" s="29"/>
      <c r="M24" s="29"/>
      <c r="N24" s="29"/>
      <c r="O24" s="29"/>
    </row>
    <row r="25" spans="1:28" ht="15" x14ac:dyDescent="0.2"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30" spans="1:28" s="29" customFormat="1" ht="14.25" x14ac:dyDescent="0.2"/>
    <row r="31" spans="1:28" ht="15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</sheetData>
  <mergeCells count="23">
    <mergeCell ref="AB10:AB12"/>
    <mergeCell ref="D11:E11"/>
    <mergeCell ref="F11:G11"/>
    <mergeCell ref="H11:J11"/>
    <mergeCell ref="K11:N11"/>
    <mergeCell ref="Q11:Q12"/>
    <mergeCell ref="V11:V12"/>
    <mergeCell ref="Q4:U4"/>
    <mergeCell ref="D1:P1"/>
    <mergeCell ref="D2:N2"/>
    <mergeCell ref="V10:AA10"/>
    <mergeCell ref="Z11:Z12"/>
    <mergeCell ref="AA11:AA12"/>
    <mergeCell ref="W12:Y12"/>
    <mergeCell ref="D7:V7"/>
    <mergeCell ref="A10:A13"/>
    <mergeCell ref="B10:B14"/>
    <mergeCell ref="C10:C14"/>
    <mergeCell ref="D10:P10"/>
    <mergeCell ref="Q10:U10"/>
    <mergeCell ref="R11:S11"/>
    <mergeCell ref="T11:T12"/>
    <mergeCell ref="U11:U12"/>
  </mergeCells>
  <pageMargins left="0.2" right="0.21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4"/>
  <sheetViews>
    <sheetView workbookViewId="0">
      <selection activeCell="G26" sqref="G26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7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6.42578125" customWidth="1"/>
    <col min="18" max="18" width="6.28515625" customWidth="1"/>
    <col min="19" max="19" width="6" customWidth="1"/>
    <col min="20" max="20" width="6.140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8" width="6.7109375" customWidth="1"/>
    <col min="29" max="29" width="9.7109375" customWidth="1"/>
    <col min="30" max="30" width="4.42578125" customWidth="1"/>
  </cols>
  <sheetData>
    <row r="1" spans="1:30" s="6" customFormat="1" x14ac:dyDescent="0.2">
      <c r="A1" s="16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30" s="6" customFormat="1" x14ac:dyDescent="0.2">
      <c r="A2" s="16"/>
      <c r="D2" s="79" t="s">
        <v>69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30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30" s="6" customFormat="1" x14ac:dyDescent="0.2">
      <c r="A4" s="16"/>
      <c r="C4" s="79"/>
      <c r="D4" s="79"/>
      <c r="E4" s="79"/>
      <c r="F4" s="79"/>
      <c r="G4" s="79"/>
      <c r="Q4" s="79" t="s">
        <v>182</v>
      </c>
      <c r="R4" s="79"/>
      <c r="S4" s="79"/>
      <c r="T4" s="79"/>
      <c r="U4" s="79"/>
    </row>
    <row r="5" spans="1:30" s="6" customFormat="1" x14ac:dyDescent="0.2">
      <c r="A5" s="16"/>
      <c r="C5" s="10"/>
      <c r="D5" s="10"/>
      <c r="E5" s="10"/>
      <c r="F5" s="10"/>
      <c r="G5" s="10"/>
      <c r="Q5" s="10"/>
      <c r="R5" s="10"/>
      <c r="S5" s="10"/>
      <c r="T5" s="10"/>
      <c r="U5" s="10"/>
    </row>
    <row r="6" spans="1:30" s="6" customFormat="1" x14ac:dyDescent="0.2">
      <c r="A6" s="16"/>
      <c r="C6" s="10"/>
      <c r="D6" s="10"/>
      <c r="E6" s="10"/>
      <c r="F6" s="10"/>
      <c r="G6" s="10"/>
      <c r="Q6" s="10"/>
      <c r="R6" s="10"/>
      <c r="S6" s="10"/>
      <c r="T6" s="10"/>
      <c r="U6" s="10"/>
    </row>
    <row r="7" spans="1:30" s="6" customFormat="1" x14ac:dyDescent="0.2">
      <c r="A7" s="16"/>
      <c r="D7" s="79" t="s">
        <v>134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0"/>
      <c r="R7" s="110"/>
      <c r="S7" s="110"/>
      <c r="T7" s="110"/>
      <c r="U7" s="110"/>
      <c r="V7" s="110"/>
      <c r="W7" s="110"/>
    </row>
    <row r="8" spans="1:30" s="6" customFormat="1" x14ac:dyDescent="0.2">
      <c r="A8" s="16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30" x14ac:dyDescent="0.2">
      <c r="C9" s="8"/>
    </row>
    <row r="10" spans="1:30" x14ac:dyDescent="0.2">
      <c r="A10" s="80" t="s">
        <v>40</v>
      </c>
      <c r="B10" s="85" t="s">
        <v>30</v>
      </c>
      <c r="C10" s="80" t="s">
        <v>0</v>
      </c>
      <c r="D10" s="99" t="s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 t="s">
        <v>6</v>
      </c>
      <c r="R10" s="92"/>
      <c r="S10" s="92"/>
      <c r="T10" s="92"/>
      <c r="U10" s="92"/>
      <c r="V10" s="92" t="s">
        <v>12</v>
      </c>
      <c r="W10" s="93"/>
      <c r="X10" s="93"/>
      <c r="Y10" s="93"/>
      <c r="Z10" s="93"/>
      <c r="AA10" s="93"/>
      <c r="AB10" s="1"/>
      <c r="AC10" s="87" t="s">
        <v>28</v>
      </c>
    </row>
    <row r="11" spans="1:30" ht="40.5" customHeight="1" x14ac:dyDescent="0.2">
      <c r="A11" s="81"/>
      <c r="B11" s="85"/>
      <c r="C11" s="81"/>
      <c r="D11" s="88" t="s">
        <v>2</v>
      </c>
      <c r="E11" s="89"/>
      <c r="F11" s="89" t="s">
        <v>3</v>
      </c>
      <c r="G11" s="89"/>
      <c r="H11" s="90" t="s">
        <v>4</v>
      </c>
      <c r="I11" s="90"/>
      <c r="J11" s="90"/>
      <c r="K11" s="100" t="s">
        <v>5</v>
      </c>
      <c r="L11" s="101"/>
      <c r="M11" s="101"/>
      <c r="N11" s="102"/>
      <c r="O11" s="23" t="s">
        <v>11</v>
      </c>
      <c r="P11" s="12" t="s">
        <v>38</v>
      </c>
      <c r="Q11" s="91" t="s">
        <v>7</v>
      </c>
      <c r="R11" s="92" t="s">
        <v>8</v>
      </c>
      <c r="S11" s="92"/>
      <c r="T11" s="94" t="s">
        <v>47</v>
      </c>
      <c r="U11" s="96" t="s">
        <v>11</v>
      </c>
      <c r="V11" s="91" t="s">
        <v>13</v>
      </c>
      <c r="W11" s="3" t="s">
        <v>14</v>
      </c>
      <c r="X11" s="2" t="s">
        <v>15</v>
      </c>
      <c r="Y11" s="2" t="s">
        <v>16</v>
      </c>
      <c r="Z11" s="96" t="s">
        <v>11</v>
      </c>
      <c r="AA11" s="91" t="s">
        <v>39</v>
      </c>
      <c r="AB11" s="61" t="s">
        <v>156</v>
      </c>
      <c r="AC11" s="87"/>
      <c r="AD11" s="60"/>
    </row>
    <row r="12" spans="1:30" ht="26.25" customHeight="1" x14ac:dyDescent="0.2">
      <c r="A12" s="81"/>
      <c r="B12" s="85"/>
      <c r="C12" s="81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91"/>
      <c r="R12" s="2" t="s">
        <v>9</v>
      </c>
      <c r="S12" s="2" t="s">
        <v>35</v>
      </c>
      <c r="T12" s="95"/>
      <c r="U12" s="96"/>
      <c r="V12" s="91"/>
      <c r="W12" s="98" t="s">
        <v>17</v>
      </c>
      <c r="X12" s="98"/>
      <c r="Y12" s="98"/>
      <c r="Z12" s="97"/>
      <c r="AA12" s="91"/>
      <c r="AB12" s="2"/>
      <c r="AC12" s="87"/>
    </row>
    <row r="13" spans="1:30" x14ac:dyDescent="0.2">
      <c r="A13" s="82"/>
      <c r="B13" s="85"/>
      <c r="C13" s="81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2"/>
      <c r="AC13" s="4"/>
    </row>
    <row r="14" spans="1:30" hidden="1" x14ac:dyDescent="0.2">
      <c r="A14" s="18"/>
      <c r="B14" s="85"/>
      <c r="C14" s="8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0" x14ac:dyDescent="0.2">
      <c r="A15" s="14" t="s">
        <v>41</v>
      </c>
      <c r="B15" s="4">
        <v>1</v>
      </c>
      <c r="C15" s="4" t="s">
        <v>84</v>
      </c>
      <c r="D15" s="4">
        <v>34</v>
      </c>
      <c r="E15" s="4">
        <f t="shared" ref="E15:E20" si="0">D15*6</f>
        <v>204</v>
      </c>
      <c r="F15" s="35">
        <v>1</v>
      </c>
      <c r="G15" s="4">
        <f>F15*3</f>
        <v>3</v>
      </c>
      <c r="H15" s="4">
        <v>2</v>
      </c>
      <c r="I15" s="4"/>
      <c r="J15" s="4">
        <f>(H15*3)+(I15*2)</f>
        <v>6</v>
      </c>
      <c r="K15" s="4">
        <v>5</v>
      </c>
      <c r="L15" s="4">
        <v>32</v>
      </c>
      <c r="M15" s="4"/>
      <c r="N15" s="4">
        <v>10</v>
      </c>
      <c r="O15" s="4">
        <f t="shared" ref="O15:O19" si="1">K15*2+L15*3+M15+N15</f>
        <v>116</v>
      </c>
      <c r="P15" s="4">
        <f>E15+G15+J15+(K15*2)+(L15*3)+M15+N15</f>
        <v>329</v>
      </c>
      <c r="Q15" s="4"/>
      <c r="R15" s="4"/>
      <c r="S15" s="4"/>
      <c r="T15" s="4"/>
      <c r="U15" s="4">
        <f>(Q15*6)+(R15*4)+(S15*3)+(T15*12)</f>
        <v>0</v>
      </c>
      <c r="V15" s="4">
        <v>1</v>
      </c>
      <c r="W15" s="4"/>
      <c r="X15" s="4"/>
      <c r="Y15" s="4"/>
      <c r="Z15" s="4">
        <f>(V15*12)+W15+(X15*5)+(Y15*5)</f>
        <v>12</v>
      </c>
      <c r="AA15" s="4">
        <v>2</v>
      </c>
      <c r="AB15" s="4"/>
      <c r="AC15" s="4">
        <f>SUM(P15+U15+Z15+AA15+AB15)</f>
        <v>343</v>
      </c>
    </row>
    <row r="16" spans="1:30" x14ac:dyDescent="0.2">
      <c r="A16" s="14" t="s">
        <v>41</v>
      </c>
      <c r="B16" s="4">
        <v>3</v>
      </c>
      <c r="C16" s="34" t="s">
        <v>146</v>
      </c>
      <c r="D16" s="4">
        <v>31</v>
      </c>
      <c r="E16" s="4">
        <f t="shared" si="0"/>
        <v>186</v>
      </c>
      <c r="F16" s="4"/>
      <c r="G16" s="4">
        <v>0</v>
      </c>
      <c r="H16" s="4">
        <v>3</v>
      </c>
      <c r="I16" s="4"/>
      <c r="J16" s="4">
        <v>9</v>
      </c>
      <c r="K16" s="4">
        <v>5</v>
      </c>
      <c r="L16" s="4">
        <v>22</v>
      </c>
      <c r="M16" s="4"/>
      <c r="N16" s="4">
        <v>10</v>
      </c>
      <c r="O16" s="4">
        <f t="shared" si="1"/>
        <v>86</v>
      </c>
      <c r="P16" s="4">
        <f>E16+J16+O16</f>
        <v>281</v>
      </c>
      <c r="Q16" s="4"/>
      <c r="R16" s="4"/>
      <c r="S16" s="4"/>
      <c r="T16" s="4"/>
      <c r="U16" s="4">
        <v>3</v>
      </c>
      <c r="V16" s="4">
        <v>1</v>
      </c>
      <c r="W16" s="4"/>
      <c r="X16" s="4">
        <v>1</v>
      </c>
      <c r="Y16" s="4"/>
      <c r="Z16" s="4">
        <v>17</v>
      </c>
      <c r="AA16" s="4"/>
      <c r="AB16" s="4"/>
      <c r="AC16" s="4">
        <f t="shared" ref="AC16:AC20" si="2">SUM(P16+U16+Z16+AA16+AB16)</f>
        <v>301</v>
      </c>
    </row>
    <row r="17" spans="1:31" x14ac:dyDescent="0.2">
      <c r="A17" s="14" t="s">
        <v>41</v>
      </c>
      <c r="B17" s="4">
        <v>4</v>
      </c>
      <c r="C17" s="63" t="s">
        <v>55</v>
      </c>
      <c r="D17" s="4">
        <v>12</v>
      </c>
      <c r="E17" s="4">
        <f t="shared" si="0"/>
        <v>72</v>
      </c>
      <c r="F17" s="4"/>
      <c r="G17" s="4">
        <f>F17*3</f>
        <v>0</v>
      </c>
      <c r="H17" s="4">
        <v>4</v>
      </c>
      <c r="I17" s="4">
        <v>22</v>
      </c>
      <c r="J17" s="4">
        <f>(H17*3)+(I17*2)</f>
        <v>56</v>
      </c>
      <c r="K17" s="4">
        <v>5</v>
      </c>
      <c r="L17" s="4">
        <v>4</v>
      </c>
      <c r="M17" s="4"/>
      <c r="N17" s="4"/>
      <c r="O17" s="4">
        <f t="shared" si="1"/>
        <v>22</v>
      </c>
      <c r="P17" s="4">
        <f>E17+G17+J17+(K17*2)+(L17*3)+M17+N17</f>
        <v>150</v>
      </c>
      <c r="Q17" s="4">
        <v>1</v>
      </c>
      <c r="R17" s="4"/>
      <c r="S17" s="4"/>
      <c r="T17" s="4"/>
      <c r="U17" s="4">
        <f>(Q17*6)+(R17*4)+(S17*3)+(T17*12)</f>
        <v>6</v>
      </c>
      <c r="V17" s="4"/>
      <c r="W17" s="4">
        <v>2</v>
      </c>
      <c r="X17" s="4"/>
      <c r="Y17" s="4"/>
      <c r="Z17" s="4">
        <f>(V17*12)+W17+(X17*5)+(Y17*5)</f>
        <v>2</v>
      </c>
      <c r="AA17" s="4">
        <v>1</v>
      </c>
      <c r="AB17" s="35">
        <v>0.5</v>
      </c>
      <c r="AC17" s="4">
        <f t="shared" si="2"/>
        <v>159.5</v>
      </c>
      <c r="AD17" s="59"/>
      <c r="AE17" s="59"/>
    </row>
    <row r="18" spans="1:31" x14ac:dyDescent="0.2">
      <c r="A18" s="14" t="s">
        <v>41</v>
      </c>
      <c r="B18" s="4">
        <v>5</v>
      </c>
      <c r="C18" s="35" t="s">
        <v>121</v>
      </c>
      <c r="D18" s="4">
        <v>5</v>
      </c>
      <c r="E18" s="4">
        <f t="shared" si="0"/>
        <v>30</v>
      </c>
      <c r="F18" s="4"/>
      <c r="G18" s="4">
        <f>F18*3</f>
        <v>0</v>
      </c>
      <c r="H18" s="4">
        <v>4</v>
      </c>
      <c r="I18" s="4">
        <v>6</v>
      </c>
      <c r="J18" s="4">
        <f>(H18*3)+(I18*2)</f>
        <v>24</v>
      </c>
      <c r="K18" s="4">
        <v>4</v>
      </c>
      <c r="L18" s="4"/>
      <c r="M18" s="4"/>
      <c r="N18" s="4"/>
      <c r="O18" s="4">
        <f t="shared" si="1"/>
        <v>8</v>
      </c>
      <c r="P18" s="4">
        <f>E18+G18+J18+(K18*2)+(L18*3)+M18+N18</f>
        <v>62</v>
      </c>
      <c r="Q18" s="4"/>
      <c r="R18" s="4"/>
      <c r="S18" s="4">
        <v>1</v>
      </c>
      <c r="T18" s="4"/>
      <c r="U18" s="4">
        <f>(Q18*6)+(R18*4)+(S18*3)+(T18*12)</f>
        <v>3</v>
      </c>
      <c r="V18" s="4"/>
      <c r="W18" s="4"/>
      <c r="X18" s="4"/>
      <c r="Y18" s="4"/>
      <c r="Z18" s="4">
        <f>(V18*12)+W18+(X18*5)+(Y18*5)</f>
        <v>0</v>
      </c>
      <c r="AA18" s="4"/>
      <c r="AB18" s="4"/>
      <c r="AC18" s="4">
        <f t="shared" si="2"/>
        <v>65</v>
      </c>
    </row>
    <row r="19" spans="1:31" x14ac:dyDescent="0.2">
      <c r="A19" s="14" t="s">
        <v>41</v>
      </c>
      <c r="B19" s="4">
        <v>7</v>
      </c>
      <c r="C19" s="35" t="s">
        <v>147</v>
      </c>
      <c r="D19" s="4">
        <v>3</v>
      </c>
      <c r="E19" s="4">
        <f t="shared" si="0"/>
        <v>18</v>
      </c>
      <c r="F19" s="4"/>
      <c r="G19" s="4">
        <f>F19*3</f>
        <v>0</v>
      </c>
      <c r="H19" s="4">
        <v>3</v>
      </c>
      <c r="I19" s="4"/>
      <c r="J19" s="4">
        <f>(H19*3)+(I19*2)</f>
        <v>9</v>
      </c>
      <c r="K19" s="4">
        <v>3</v>
      </c>
      <c r="L19" s="4"/>
      <c r="M19" s="4"/>
      <c r="N19" s="4"/>
      <c r="O19" s="4">
        <f t="shared" si="1"/>
        <v>6</v>
      </c>
      <c r="P19" s="4">
        <f>E19+G19+J19+(K19*2)+(L19*3)+M19+N19</f>
        <v>33</v>
      </c>
      <c r="Q19" s="4"/>
      <c r="R19" s="4"/>
      <c r="S19" s="4"/>
      <c r="T19" s="4"/>
      <c r="U19" s="4">
        <f>(Q19*6)+(R19*4)+(S19*3)+(T19*12)</f>
        <v>0</v>
      </c>
      <c r="V19" s="4">
        <v>1</v>
      </c>
      <c r="W19" s="4"/>
      <c r="X19" s="4"/>
      <c r="Y19" s="4"/>
      <c r="Z19" s="4">
        <f>(V19*12)+W19+(X19*5)+(Y19*5)</f>
        <v>12</v>
      </c>
      <c r="AA19" s="4"/>
      <c r="AB19" s="4"/>
      <c r="AC19" s="4">
        <f t="shared" si="2"/>
        <v>45</v>
      </c>
    </row>
    <row r="20" spans="1:31" x14ac:dyDescent="0.2">
      <c r="A20" s="14" t="s">
        <v>41</v>
      </c>
      <c r="B20" s="4">
        <v>1</v>
      </c>
      <c r="C20" s="54" t="s">
        <v>166</v>
      </c>
      <c r="D20" s="4">
        <v>1</v>
      </c>
      <c r="E20" s="4">
        <f t="shared" si="0"/>
        <v>6</v>
      </c>
      <c r="F20" s="4"/>
      <c r="G20" s="4">
        <f>F20*3</f>
        <v>0</v>
      </c>
      <c r="H20" s="4">
        <v>4</v>
      </c>
      <c r="I20" s="4">
        <v>8</v>
      </c>
      <c r="J20" s="4">
        <f>(H20*3)+(I20*2)</f>
        <v>28</v>
      </c>
      <c r="K20" s="4">
        <v>1</v>
      </c>
      <c r="L20" s="4"/>
      <c r="M20" s="4"/>
      <c r="N20" s="4"/>
      <c r="O20" s="4">
        <f>K20*2+L20*3+M20+N20</f>
        <v>2</v>
      </c>
      <c r="P20" s="4">
        <f>E20+G20+J20+(K20*2)+(L20*3)+M20+N20</f>
        <v>36</v>
      </c>
      <c r="Q20" s="4"/>
      <c r="R20" s="4"/>
      <c r="S20" s="4"/>
      <c r="T20" s="4"/>
      <c r="U20" s="4">
        <f>(Q20*6)+(R20*4)+(S20*3)+(T20*12)</f>
        <v>0</v>
      </c>
      <c r="V20" s="4"/>
      <c r="W20" s="4"/>
      <c r="X20" s="4"/>
      <c r="Y20" s="4"/>
      <c r="Z20" s="4">
        <f>(V20*12)+W20+(X20*5)+(Y20*5)</f>
        <v>0</v>
      </c>
      <c r="AA20" s="4"/>
      <c r="AB20" s="4"/>
      <c r="AC20" s="4">
        <f t="shared" si="2"/>
        <v>36</v>
      </c>
    </row>
    <row r="21" spans="1:31" x14ac:dyDescent="0.2">
      <c r="A21" s="19"/>
      <c r="B21" s="6"/>
      <c r="C21" s="5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31" x14ac:dyDescent="0.2">
      <c r="A22" s="19"/>
      <c r="B22" s="6"/>
      <c r="C22" s="5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31" x14ac:dyDescent="0.2">
      <c r="A23" s="19"/>
      <c r="B23" s="6"/>
      <c r="C23" s="5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31" ht="15" x14ac:dyDescent="0.2">
      <c r="C24" s="36"/>
      <c r="D24" s="22"/>
      <c r="E24" s="22"/>
      <c r="F24" s="22"/>
      <c r="G24" s="22"/>
      <c r="H24" s="22"/>
      <c r="I24" s="22"/>
      <c r="J24" s="22"/>
      <c r="K24" s="22"/>
      <c r="L24" s="22"/>
      <c r="O24" s="29"/>
      <c r="P24" s="29"/>
      <c r="Q24" s="43" t="s">
        <v>36</v>
      </c>
      <c r="R24" s="43"/>
      <c r="S24" s="43"/>
      <c r="T24" s="43"/>
      <c r="W24" s="43"/>
    </row>
    <row r="25" spans="1:31" ht="15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9" t="s">
        <v>64</v>
      </c>
      <c r="Q25" s="43" t="s">
        <v>65</v>
      </c>
      <c r="R25" s="43"/>
      <c r="S25" s="43"/>
      <c r="T25" s="43"/>
    </row>
    <row r="26" spans="1:31" ht="15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31" ht="15" x14ac:dyDescent="0.2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31" ht="15" x14ac:dyDescent="0.2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31" ht="15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31" ht="15" x14ac:dyDescent="0.2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31" ht="15" x14ac:dyDescent="0.2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31" ht="15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" x14ac:dyDescent="0.2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</sheetData>
  <mergeCells count="24">
    <mergeCell ref="AA11:AA12"/>
    <mergeCell ref="W12:Y12"/>
    <mergeCell ref="Q10:U10"/>
    <mergeCell ref="V10:AA10"/>
    <mergeCell ref="AC10:AC12"/>
    <mergeCell ref="T11:T12"/>
    <mergeCell ref="U11:U12"/>
    <mergeCell ref="V11:V12"/>
    <mergeCell ref="Z11:Z12"/>
    <mergeCell ref="Q4:U4"/>
    <mergeCell ref="A10:A13"/>
    <mergeCell ref="D7:W7"/>
    <mergeCell ref="D1:P1"/>
    <mergeCell ref="D2:N2"/>
    <mergeCell ref="B10:B14"/>
    <mergeCell ref="C10:C14"/>
    <mergeCell ref="D10:P10"/>
    <mergeCell ref="K11:N11"/>
    <mergeCell ref="C4:G4"/>
    <mergeCell ref="D11:E11"/>
    <mergeCell ref="F11:G11"/>
    <mergeCell ref="H11:J11"/>
    <mergeCell ref="Q11:Q12"/>
    <mergeCell ref="R11:S11"/>
  </mergeCells>
  <phoneticPr fontId="0" type="noConversion"/>
  <pageMargins left="0.2" right="0.23" top="1" bottom="1" header="0.5" footer="0.5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35"/>
  <sheetViews>
    <sheetView topLeftCell="A2" workbookViewId="0">
      <selection activeCell="D25" sqref="D25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9.5703125" customWidth="1"/>
    <col min="29" max="29" width="3.7109375" customWidth="1"/>
  </cols>
  <sheetData>
    <row r="1" spans="1:28" s="6" customFormat="1" x14ac:dyDescent="0.2">
      <c r="A1" s="16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x14ac:dyDescent="0.2">
      <c r="A2" s="16"/>
      <c r="D2" s="79" t="s">
        <v>69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8" s="6" customFormat="1" x14ac:dyDescent="0.2">
      <c r="A5" s="16"/>
      <c r="Q5" s="79" t="s">
        <v>188</v>
      </c>
      <c r="R5" s="79"/>
      <c r="S5" s="79"/>
      <c r="T5" s="79"/>
      <c r="U5" s="79"/>
    </row>
    <row r="6" spans="1:28" s="6" customFormat="1" x14ac:dyDescent="0.2">
      <c r="A6" s="16"/>
      <c r="Q6" s="10"/>
      <c r="R6" s="10"/>
      <c r="S6" s="10"/>
      <c r="T6" s="10"/>
      <c r="U6" s="10"/>
    </row>
    <row r="7" spans="1:28" s="6" customFormat="1" x14ac:dyDescent="0.2">
      <c r="A7" s="16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28" s="6" customFormat="1" x14ac:dyDescent="0.2">
      <c r="A8" s="16"/>
      <c r="C8" s="11"/>
      <c r="D8" s="83" t="s">
        <v>130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109"/>
      <c r="R8" s="109"/>
      <c r="S8" s="109"/>
      <c r="T8" s="109"/>
      <c r="U8" s="109"/>
    </row>
    <row r="9" spans="1:28" s="6" customFormat="1" x14ac:dyDescent="0.2">
      <c r="A9" s="16"/>
      <c r="C9" s="11"/>
      <c r="D9" s="4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0"/>
      <c r="R9" s="10"/>
      <c r="S9" s="10"/>
    </row>
    <row r="10" spans="1:28" x14ac:dyDescent="0.2">
      <c r="C10" s="8"/>
    </row>
    <row r="11" spans="1:28" x14ac:dyDescent="0.2">
      <c r="A11" s="80" t="s">
        <v>40</v>
      </c>
      <c r="B11" s="85" t="s">
        <v>30</v>
      </c>
      <c r="C11" s="80" t="s">
        <v>0</v>
      </c>
      <c r="D11" s="99" t="s">
        <v>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 t="s">
        <v>6</v>
      </c>
      <c r="R11" s="92"/>
      <c r="S11" s="92"/>
      <c r="T11" s="92"/>
      <c r="U11" s="92"/>
      <c r="V11" s="92" t="s">
        <v>12</v>
      </c>
      <c r="W11" s="93"/>
      <c r="X11" s="93"/>
      <c r="Y11" s="93"/>
      <c r="Z11" s="93"/>
      <c r="AA11" s="93"/>
      <c r="AB11" s="87" t="s">
        <v>28</v>
      </c>
    </row>
    <row r="12" spans="1:28" ht="40.5" customHeight="1" x14ac:dyDescent="0.2">
      <c r="A12" s="81"/>
      <c r="B12" s="85"/>
      <c r="C12" s="81"/>
      <c r="D12" s="88" t="s">
        <v>2</v>
      </c>
      <c r="E12" s="89"/>
      <c r="F12" s="89" t="s">
        <v>3</v>
      </c>
      <c r="G12" s="89"/>
      <c r="H12" s="90" t="s">
        <v>4</v>
      </c>
      <c r="I12" s="90"/>
      <c r="J12" s="90"/>
      <c r="K12" s="100" t="s">
        <v>5</v>
      </c>
      <c r="L12" s="101"/>
      <c r="M12" s="101"/>
      <c r="N12" s="102"/>
      <c r="O12" s="23"/>
      <c r="P12" s="12" t="s">
        <v>38</v>
      </c>
      <c r="Q12" s="91" t="s">
        <v>7</v>
      </c>
      <c r="R12" s="92" t="s">
        <v>8</v>
      </c>
      <c r="S12" s="92"/>
      <c r="T12" s="94" t="s">
        <v>47</v>
      </c>
      <c r="U12" s="96" t="s">
        <v>11</v>
      </c>
      <c r="V12" s="91" t="s">
        <v>13</v>
      </c>
      <c r="W12" s="3" t="s">
        <v>14</v>
      </c>
      <c r="X12" s="2" t="s">
        <v>15</v>
      </c>
      <c r="Y12" s="2" t="s">
        <v>16</v>
      </c>
      <c r="Z12" s="96" t="s">
        <v>11</v>
      </c>
      <c r="AA12" s="91" t="s">
        <v>39</v>
      </c>
      <c r="AB12" s="87"/>
    </row>
    <row r="13" spans="1:28" ht="26.25" customHeight="1" x14ac:dyDescent="0.2">
      <c r="A13" s="81"/>
      <c r="B13" s="85"/>
      <c r="C13" s="81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 t="s">
        <v>11</v>
      </c>
      <c r="P13" s="4" t="s">
        <v>11</v>
      </c>
      <c r="Q13" s="91"/>
      <c r="R13" s="2" t="s">
        <v>9</v>
      </c>
      <c r="S13" s="2" t="s">
        <v>35</v>
      </c>
      <c r="T13" s="95"/>
      <c r="U13" s="96"/>
      <c r="V13" s="91"/>
      <c r="W13" s="98" t="s">
        <v>17</v>
      </c>
      <c r="X13" s="98"/>
      <c r="Y13" s="98"/>
      <c r="Z13" s="97"/>
      <c r="AA13" s="91"/>
      <c r="AB13" s="87"/>
    </row>
    <row r="14" spans="1:28" x14ac:dyDescent="0.2">
      <c r="A14" s="82"/>
      <c r="B14" s="85"/>
      <c r="C14" s="81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8" hidden="1" x14ac:dyDescent="0.2">
      <c r="A15" s="18"/>
      <c r="B15" s="85"/>
      <c r="C15" s="8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x14ac:dyDescent="0.2">
      <c r="A16" s="14" t="s">
        <v>41</v>
      </c>
      <c r="B16" s="4">
        <v>1</v>
      </c>
      <c r="C16" s="4" t="s">
        <v>37</v>
      </c>
      <c r="D16" s="4">
        <v>19</v>
      </c>
      <c r="E16" s="4">
        <f>D16*6</f>
        <v>114</v>
      </c>
      <c r="F16" s="4"/>
      <c r="G16" s="4">
        <f>F16*3</f>
        <v>0</v>
      </c>
      <c r="H16" s="4">
        <v>4</v>
      </c>
      <c r="I16" s="4">
        <v>4</v>
      </c>
      <c r="J16" s="4">
        <f>(H16*3)+(I16*2)</f>
        <v>20</v>
      </c>
      <c r="K16" s="4">
        <v>5</v>
      </c>
      <c r="L16" s="4">
        <v>10</v>
      </c>
      <c r="M16" s="4"/>
      <c r="N16" s="4"/>
      <c r="O16" s="4">
        <f>K16*2+L16*3+M16+N16</f>
        <v>40</v>
      </c>
      <c r="P16" s="4">
        <f>E16+G16+J16+(K16*2)+(L16*3)+M16+N16</f>
        <v>174</v>
      </c>
      <c r="Q16" s="4"/>
      <c r="R16" s="4"/>
      <c r="S16" s="4"/>
      <c r="T16" s="4"/>
      <c r="U16" s="4">
        <f>(Q16*6)+(R16*4)+(S16*3)+(T16*12)</f>
        <v>0</v>
      </c>
      <c r="V16" s="4"/>
      <c r="W16" s="4"/>
      <c r="X16" s="4"/>
      <c r="Y16" s="4"/>
      <c r="Z16" s="4">
        <f>(V16*12)+W16+(X16*5)+(Y16*5)</f>
        <v>0</v>
      </c>
      <c r="AA16" s="4">
        <v>1</v>
      </c>
      <c r="AB16" s="4">
        <f>SUM(P16+U16+Z16+AA16)</f>
        <v>175</v>
      </c>
    </row>
    <row r="17" spans="1:28" x14ac:dyDescent="0.2">
      <c r="A17" s="14" t="s">
        <v>41</v>
      </c>
      <c r="B17" s="4">
        <f>B16+1</f>
        <v>2</v>
      </c>
      <c r="C17" s="4" t="s">
        <v>43</v>
      </c>
      <c r="D17" s="4">
        <v>19</v>
      </c>
      <c r="E17" s="4">
        <f>D17*6</f>
        <v>114</v>
      </c>
      <c r="F17" s="4"/>
      <c r="G17" s="4">
        <f>F17*3</f>
        <v>0</v>
      </c>
      <c r="H17" s="4">
        <v>4</v>
      </c>
      <c r="I17" s="4"/>
      <c r="J17" s="4">
        <f>(H17*3)+(I17*2)</f>
        <v>12</v>
      </c>
      <c r="K17" s="4">
        <v>5</v>
      </c>
      <c r="L17" s="4">
        <v>9</v>
      </c>
      <c r="M17" s="4"/>
      <c r="N17" s="4"/>
      <c r="O17" s="4">
        <f>K17*2+L17*3+M17+N17</f>
        <v>37</v>
      </c>
      <c r="P17" s="4">
        <f>E17+G17+J17+(K17*2)+(L17*3)+M17+N17</f>
        <v>163</v>
      </c>
      <c r="Q17" s="4"/>
      <c r="R17" s="4"/>
      <c r="S17" s="4"/>
      <c r="T17" s="4"/>
      <c r="U17" s="4">
        <f>(Q17*6)+(R17*4)+(S17*3)+(T17*12)</f>
        <v>0</v>
      </c>
      <c r="V17" s="4"/>
      <c r="W17" s="4"/>
      <c r="X17" s="4"/>
      <c r="Y17" s="4"/>
      <c r="Z17" s="4">
        <f>(V17*12)+W17+(X17*5)+(Y17*5)</f>
        <v>0</v>
      </c>
      <c r="AA17" s="4">
        <v>1</v>
      </c>
      <c r="AB17" s="4">
        <f>SUM(P17+U17+Z17+AA17)</f>
        <v>164</v>
      </c>
    </row>
    <row r="18" spans="1:28" x14ac:dyDescent="0.2">
      <c r="A18" s="14" t="s">
        <v>41</v>
      </c>
      <c r="B18" s="4">
        <f>B17+1</f>
        <v>3</v>
      </c>
      <c r="C18" s="55" t="s">
        <v>148</v>
      </c>
      <c r="D18" s="4">
        <v>16</v>
      </c>
      <c r="E18" s="4">
        <f>D18*6</f>
        <v>96</v>
      </c>
      <c r="F18" s="4"/>
      <c r="G18" s="4">
        <f>F18*3</f>
        <v>0</v>
      </c>
      <c r="H18" s="4">
        <v>4</v>
      </c>
      <c r="I18" s="4">
        <v>1</v>
      </c>
      <c r="J18" s="4">
        <f>(H18*3)+(I18*2)</f>
        <v>14</v>
      </c>
      <c r="K18" s="4">
        <v>5</v>
      </c>
      <c r="L18" s="4">
        <v>8</v>
      </c>
      <c r="M18" s="4"/>
      <c r="N18" s="4"/>
      <c r="O18" s="4">
        <f>K18*2+L18*3+M18+N18</f>
        <v>34</v>
      </c>
      <c r="P18" s="4">
        <f>E18+G18+J18+(K18*2)+(L18*3)+M18+N18</f>
        <v>144</v>
      </c>
      <c r="Q18" s="4"/>
      <c r="R18" s="4"/>
      <c r="S18" s="4"/>
      <c r="T18" s="4"/>
      <c r="U18" s="4">
        <f>(Q18*6)+(R18*4)+(S18*3)+(T18*12)</f>
        <v>0</v>
      </c>
      <c r="V18" s="4">
        <v>1</v>
      </c>
      <c r="W18" s="4"/>
      <c r="X18" s="4"/>
      <c r="Y18" s="4"/>
      <c r="Z18" s="4">
        <f>(V18*12)+W18+(X18*5)+(Y18*5)</f>
        <v>12</v>
      </c>
      <c r="AA18" s="4">
        <v>1</v>
      </c>
      <c r="AB18" s="4">
        <f>SUM(P18+U18+Z18+AA18)</f>
        <v>157</v>
      </c>
    </row>
    <row r="19" spans="1:28" x14ac:dyDescent="0.2">
      <c r="A19" s="14" t="s">
        <v>41</v>
      </c>
      <c r="B19" s="4">
        <v>4</v>
      </c>
      <c r="C19" s="34" t="s">
        <v>82</v>
      </c>
      <c r="D19" s="35">
        <v>4</v>
      </c>
      <c r="E19" s="4">
        <f>D19*6</f>
        <v>24</v>
      </c>
      <c r="F19" s="4"/>
      <c r="G19" s="4">
        <f>F19*3</f>
        <v>0</v>
      </c>
      <c r="H19" s="4">
        <v>4</v>
      </c>
      <c r="I19" s="4">
        <v>9</v>
      </c>
      <c r="J19" s="4">
        <f>(H19*3)+(I19*2)</f>
        <v>30</v>
      </c>
      <c r="K19" s="4">
        <v>4</v>
      </c>
      <c r="L19" s="4"/>
      <c r="M19" s="4"/>
      <c r="N19" s="4"/>
      <c r="O19" s="4">
        <f>K19*2+L19*3+M19+N19</f>
        <v>8</v>
      </c>
      <c r="P19" s="4">
        <f>E19+G19+J19+(K19*2)+(L19*3)+M19+N19</f>
        <v>62</v>
      </c>
      <c r="Q19" s="4"/>
      <c r="R19" s="4"/>
      <c r="S19" s="4"/>
      <c r="T19" s="4"/>
      <c r="U19" s="4">
        <f>(Q19*6)+(R19*4)+(S19*3)+(T19*12)</f>
        <v>0</v>
      </c>
      <c r="V19" s="4">
        <v>1</v>
      </c>
      <c r="W19" s="4"/>
      <c r="X19" s="4"/>
      <c r="Y19" s="4"/>
      <c r="Z19" s="4">
        <f>(V19*12)+W19+(X19*5)+(Y19*5)</f>
        <v>12</v>
      </c>
      <c r="AA19" s="4"/>
      <c r="AB19" s="4">
        <f>SUM(P19+U19+Z19+AA19)</f>
        <v>74</v>
      </c>
    </row>
    <row r="20" spans="1:28" x14ac:dyDescent="0.2">
      <c r="A20" s="14" t="s">
        <v>41</v>
      </c>
      <c r="B20" s="4">
        <v>1</v>
      </c>
      <c r="C20" s="54" t="s">
        <v>169</v>
      </c>
      <c r="D20" s="35">
        <v>1</v>
      </c>
      <c r="E20" s="4">
        <f>D20*6</f>
        <v>6</v>
      </c>
      <c r="F20" s="4"/>
      <c r="G20" s="4">
        <f>F20*3</f>
        <v>0</v>
      </c>
      <c r="H20" s="4">
        <v>0</v>
      </c>
      <c r="I20" s="4"/>
      <c r="J20" s="4">
        <f>(H20*3)+(I20*2)</f>
        <v>0</v>
      </c>
      <c r="K20" s="4">
        <v>1</v>
      </c>
      <c r="L20" s="4"/>
      <c r="M20" s="4"/>
      <c r="N20" s="4"/>
      <c r="O20" s="4">
        <f>K20*2+L20*3+M20+N20</f>
        <v>2</v>
      </c>
      <c r="P20" s="4">
        <f>E20+G20+J20+(K20*2)+(L20*3)+M20+N20</f>
        <v>8</v>
      </c>
      <c r="Q20" s="4"/>
      <c r="R20" s="4"/>
      <c r="S20" s="4"/>
      <c r="T20" s="4"/>
      <c r="U20" s="4">
        <f>(Q20*6)+(R20*4)+(S20*3)+(T20*12)</f>
        <v>0</v>
      </c>
      <c r="V20" s="4"/>
      <c r="W20" s="4"/>
      <c r="X20" s="4"/>
      <c r="Y20" s="4"/>
      <c r="Z20" s="4">
        <f>(V20*12)+W20+(X20*5)+(Y20*5)</f>
        <v>0</v>
      </c>
      <c r="AA20" s="4"/>
      <c r="AB20" s="4">
        <f>SUM(P20+U20+Z20+AA20)</f>
        <v>8</v>
      </c>
    </row>
    <row r="23" spans="1:28" x14ac:dyDescent="0.2">
      <c r="C23" s="36"/>
    </row>
    <row r="24" spans="1:28" ht="15" x14ac:dyDescent="0.2"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8" ht="15" x14ac:dyDescent="0.2"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3" t="s">
        <v>36</v>
      </c>
      <c r="O25" s="43"/>
      <c r="P25" s="43"/>
      <c r="Q25" s="43"/>
      <c r="R25" s="43"/>
      <c r="S25" s="22"/>
      <c r="T25" s="22"/>
      <c r="U25" s="22"/>
    </row>
    <row r="26" spans="1:28" ht="15" x14ac:dyDescent="0.2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43" t="s">
        <v>62</v>
      </c>
      <c r="O26" s="43"/>
      <c r="P26" s="43"/>
      <c r="Q26" s="43"/>
      <c r="R26" s="43"/>
      <c r="S26" s="22"/>
      <c r="T26" s="22"/>
      <c r="U26" s="22"/>
    </row>
    <row r="27" spans="1:28" ht="15" x14ac:dyDescent="0.2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8" ht="15" x14ac:dyDescent="0.2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9"/>
      <c r="S28" s="29"/>
      <c r="T28" s="29"/>
      <c r="U28" s="29"/>
      <c r="V28" s="29"/>
    </row>
    <row r="29" spans="1:28" ht="15" x14ac:dyDescent="0.2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9"/>
      <c r="S29" s="29"/>
      <c r="T29" s="29"/>
      <c r="U29" s="29"/>
      <c r="V29" s="29"/>
    </row>
    <row r="30" spans="1:28" ht="15" x14ac:dyDescent="0.2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8" ht="15" x14ac:dyDescent="0.2"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8" ht="15" x14ac:dyDescent="0.2">
      <c r="D32" s="22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2"/>
      <c r="T32" s="22"/>
      <c r="U32" s="22"/>
    </row>
    <row r="33" spans="4:21" ht="15" x14ac:dyDescent="0.2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4:21" ht="15" x14ac:dyDescent="0.2"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4:21" ht="15" x14ac:dyDescent="0.2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</sheetData>
  <mergeCells count="24">
    <mergeCell ref="AA12:AA13"/>
    <mergeCell ref="W13:Y13"/>
    <mergeCell ref="V11:AA11"/>
    <mergeCell ref="K12:N12"/>
    <mergeCell ref="AB11:AB13"/>
    <mergeCell ref="U12:U13"/>
    <mergeCell ref="V12:V13"/>
    <mergeCell ref="Z12:Z13"/>
    <mergeCell ref="T12:T13"/>
    <mergeCell ref="A11:A14"/>
    <mergeCell ref="D1:P1"/>
    <mergeCell ref="D2:N2"/>
    <mergeCell ref="Q5:U5"/>
    <mergeCell ref="D7:P7"/>
    <mergeCell ref="B11:B15"/>
    <mergeCell ref="C11:C15"/>
    <mergeCell ref="D11:P11"/>
    <mergeCell ref="Q11:U11"/>
    <mergeCell ref="D8:U8"/>
    <mergeCell ref="D12:E12"/>
    <mergeCell ref="F12:G12"/>
    <mergeCell ref="H12:J12"/>
    <mergeCell ref="Q12:Q13"/>
    <mergeCell ref="R12:S12"/>
  </mergeCells>
  <phoneticPr fontId="0" type="noConversion"/>
  <pageMargins left="0.22" right="0.21" top="1" bottom="1" header="0.5" footer="0.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2"/>
  <sheetViews>
    <sheetView workbookViewId="0">
      <selection activeCell="F22" sqref="F22"/>
    </sheetView>
  </sheetViews>
  <sheetFormatPr defaultRowHeight="12.75" x14ac:dyDescent="0.2"/>
  <cols>
    <col min="1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9.5703125" customWidth="1"/>
    <col min="29" max="29" width="3.7109375" customWidth="1"/>
  </cols>
  <sheetData>
    <row r="1" spans="1:28" s="6" customFormat="1" x14ac:dyDescent="0.2">
      <c r="A1" s="19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x14ac:dyDescent="0.2">
      <c r="A2" s="19"/>
      <c r="D2" s="79" t="s">
        <v>110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8" s="6" customFormat="1" x14ac:dyDescent="0.2">
      <c r="A5" s="19"/>
      <c r="Q5" s="79" t="s">
        <v>189</v>
      </c>
      <c r="R5" s="79"/>
      <c r="S5" s="79"/>
      <c r="T5" s="79"/>
      <c r="U5" s="79"/>
      <c r="V5" s="79"/>
      <c r="W5" s="79"/>
      <c r="X5" s="79"/>
      <c r="Y5" s="79"/>
      <c r="Z5" s="79"/>
    </row>
    <row r="6" spans="1:28" s="6" customFormat="1" x14ac:dyDescent="0.2">
      <c r="A6" s="19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8" s="6" customFormat="1" x14ac:dyDescent="0.2">
      <c r="A7" s="19"/>
      <c r="D7" s="83" t="s">
        <v>131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28" s="6" customFormat="1" x14ac:dyDescent="0.2">
      <c r="A8" s="19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8" x14ac:dyDescent="0.2">
      <c r="A9" s="40"/>
      <c r="C9" s="8"/>
    </row>
    <row r="10" spans="1:28" x14ac:dyDescent="0.2">
      <c r="A10" s="104" t="s">
        <v>40</v>
      </c>
      <c r="B10" s="85" t="s">
        <v>30</v>
      </c>
      <c r="C10" s="80" t="s">
        <v>0</v>
      </c>
      <c r="D10" s="99" t="s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 t="s">
        <v>6</v>
      </c>
      <c r="R10" s="92"/>
      <c r="S10" s="92"/>
      <c r="T10" s="92"/>
      <c r="U10" s="92"/>
      <c r="V10" s="92" t="s">
        <v>12</v>
      </c>
      <c r="W10" s="93"/>
      <c r="X10" s="93"/>
      <c r="Y10" s="93"/>
      <c r="Z10" s="93"/>
      <c r="AA10" s="93"/>
      <c r="AB10" s="87" t="s">
        <v>28</v>
      </c>
    </row>
    <row r="11" spans="1:28" ht="40.5" customHeight="1" x14ac:dyDescent="0.2">
      <c r="A11" s="105"/>
      <c r="B11" s="85"/>
      <c r="C11" s="81"/>
      <c r="D11" s="88" t="s">
        <v>2</v>
      </c>
      <c r="E11" s="89"/>
      <c r="F11" s="89" t="s">
        <v>3</v>
      </c>
      <c r="G11" s="89"/>
      <c r="H11" s="90" t="s">
        <v>4</v>
      </c>
      <c r="I11" s="90"/>
      <c r="J11" s="90"/>
      <c r="K11" s="100" t="s">
        <v>5</v>
      </c>
      <c r="L11" s="101"/>
      <c r="M11" s="101"/>
      <c r="N11" s="102"/>
      <c r="O11" s="23"/>
      <c r="P11" s="12" t="s">
        <v>38</v>
      </c>
      <c r="Q11" s="91" t="s">
        <v>7</v>
      </c>
      <c r="R11" s="92" t="s">
        <v>8</v>
      </c>
      <c r="S11" s="92"/>
      <c r="T11" s="91" t="s">
        <v>47</v>
      </c>
      <c r="U11" s="96" t="s">
        <v>11</v>
      </c>
      <c r="V11" s="91" t="s">
        <v>13</v>
      </c>
      <c r="W11" s="3" t="s">
        <v>14</v>
      </c>
      <c r="X11" s="2" t="s">
        <v>15</v>
      </c>
      <c r="Y11" s="2" t="s">
        <v>16</v>
      </c>
      <c r="Z11" s="96" t="s">
        <v>11</v>
      </c>
      <c r="AA11" s="91" t="s">
        <v>39</v>
      </c>
      <c r="AB11" s="87"/>
    </row>
    <row r="12" spans="1:28" ht="26.25" customHeight="1" x14ac:dyDescent="0.2">
      <c r="A12" s="105"/>
      <c r="B12" s="85"/>
      <c r="C12" s="81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92</v>
      </c>
      <c r="I12" s="41" t="s">
        <v>93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4" t="s">
        <v>11</v>
      </c>
      <c r="P12" s="4" t="s">
        <v>11</v>
      </c>
      <c r="Q12" s="91"/>
      <c r="R12" s="2" t="s">
        <v>9</v>
      </c>
      <c r="S12" s="46" t="s">
        <v>111</v>
      </c>
      <c r="T12" s="93"/>
      <c r="U12" s="96"/>
      <c r="V12" s="91"/>
      <c r="W12" s="98" t="s">
        <v>17</v>
      </c>
      <c r="X12" s="98"/>
      <c r="Y12" s="98"/>
      <c r="Z12" s="97"/>
      <c r="AA12" s="91"/>
      <c r="AB12" s="87"/>
    </row>
    <row r="13" spans="1:28" x14ac:dyDescent="0.2">
      <c r="A13" s="105"/>
      <c r="B13" s="85"/>
      <c r="C13" s="81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idden="1" x14ac:dyDescent="0.2">
      <c r="A14" s="14" t="s">
        <v>41</v>
      </c>
      <c r="B14" s="85"/>
      <c r="C14" s="8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x14ac:dyDescent="0.2">
      <c r="A15" s="14" t="s">
        <v>41</v>
      </c>
      <c r="B15" s="4">
        <v>1</v>
      </c>
      <c r="C15" s="4" t="s">
        <v>112</v>
      </c>
      <c r="D15" s="4">
        <v>17</v>
      </c>
      <c r="E15" s="4">
        <f>D15*6</f>
        <v>102</v>
      </c>
      <c r="F15" s="4"/>
      <c r="G15" s="4">
        <f>F15*3</f>
        <v>0</v>
      </c>
      <c r="H15" s="4">
        <v>4</v>
      </c>
      <c r="I15" s="4">
        <v>19</v>
      </c>
      <c r="J15" s="4">
        <f>(H15*3)+(I15*2)</f>
        <v>50</v>
      </c>
      <c r="K15" s="4">
        <v>5</v>
      </c>
      <c r="L15" s="4">
        <v>12</v>
      </c>
      <c r="M15" s="4"/>
      <c r="N15" s="4">
        <v>10</v>
      </c>
      <c r="O15" s="4">
        <f>K15*2+L15*3+M15+N15</f>
        <v>56</v>
      </c>
      <c r="P15" s="4">
        <f>E15+G15+J15+(K15*2)+(L15*3)+M15+N15</f>
        <v>208</v>
      </c>
      <c r="Q15" s="4"/>
      <c r="R15" s="4"/>
      <c r="S15" s="4">
        <v>2</v>
      </c>
      <c r="T15" s="4"/>
      <c r="U15" s="4">
        <f>(Q15*6)+(R15*4)+(S15*3)+(T15*12)</f>
        <v>6</v>
      </c>
      <c r="V15" s="4"/>
      <c r="W15" s="4"/>
      <c r="X15" s="4"/>
      <c r="Y15" s="4"/>
      <c r="Z15" s="4">
        <f>(V15*12)+W15+(X15*5)+(Y15*5)</f>
        <v>0</v>
      </c>
      <c r="AA15" s="4"/>
      <c r="AB15" s="4">
        <f>SUM(P15+U15+Z15+AA15)</f>
        <v>214</v>
      </c>
    </row>
    <row r="16" spans="1:28" x14ac:dyDescent="0.2">
      <c r="A16" s="44" t="s">
        <v>41</v>
      </c>
      <c r="B16" s="4">
        <v>2</v>
      </c>
      <c r="C16" s="35" t="s">
        <v>113</v>
      </c>
      <c r="D16" s="4">
        <v>12</v>
      </c>
      <c r="E16" s="4">
        <f>D16*6</f>
        <v>72</v>
      </c>
      <c r="F16" s="4">
        <v>2</v>
      </c>
      <c r="G16" s="4">
        <f>F16*3</f>
        <v>6</v>
      </c>
      <c r="H16" s="4">
        <v>4</v>
      </c>
      <c r="I16" s="4">
        <v>1</v>
      </c>
      <c r="J16" s="4">
        <f>(H16*3)+(I16*2)</f>
        <v>14</v>
      </c>
      <c r="K16" s="4">
        <v>5</v>
      </c>
      <c r="L16" s="4">
        <v>7</v>
      </c>
      <c r="M16" s="4"/>
      <c r="N16" s="4"/>
      <c r="O16" s="4">
        <f>K16*2+L16*3+M16+N16</f>
        <v>31</v>
      </c>
      <c r="P16" s="4">
        <f>E16+G16+J16+(K16*2)+(L16*3)+M16+N16</f>
        <v>123</v>
      </c>
      <c r="Q16" s="4">
        <v>0</v>
      </c>
      <c r="R16" s="4">
        <v>0</v>
      </c>
      <c r="S16" s="4">
        <v>0</v>
      </c>
      <c r="T16" s="4"/>
      <c r="U16" s="4">
        <f>(Q16*6)+(R16*4)+(S16*3)+(T16*12)</f>
        <v>0</v>
      </c>
      <c r="V16" s="4"/>
      <c r="W16" s="4"/>
      <c r="X16" s="4"/>
      <c r="Y16" s="4"/>
      <c r="Z16" s="4">
        <f>(V16*12)+W16+(X16*5)+(Y16*5)</f>
        <v>0</v>
      </c>
      <c r="AA16" s="4">
        <v>3</v>
      </c>
      <c r="AB16" s="4">
        <f>SUM(P16+U16+Z16+AA16)</f>
        <v>126</v>
      </c>
    </row>
    <row r="17" spans="1:28" x14ac:dyDescent="0.2">
      <c r="A17" s="44"/>
      <c r="B17" s="4"/>
      <c r="C17" s="3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f>SUM(P17+U17+Z17+AA17)</f>
        <v>0</v>
      </c>
    </row>
    <row r="20" spans="1:28" x14ac:dyDescent="0.2">
      <c r="B20" s="36"/>
      <c r="C20" s="36"/>
    </row>
    <row r="22" spans="1:28" ht="14.25" x14ac:dyDescent="0.2">
      <c r="M22" s="29"/>
      <c r="N22" s="43" t="s">
        <v>36</v>
      </c>
      <c r="O22" s="43"/>
      <c r="P22" s="43"/>
      <c r="Q22" s="43"/>
      <c r="R22" s="43"/>
      <c r="W22" s="65"/>
    </row>
    <row r="23" spans="1:28" ht="14.25" x14ac:dyDescent="0.2">
      <c r="M23" s="29"/>
      <c r="N23" s="43" t="s">
        <v>62</v>
      </c>
      <c r="O23" s="43"/>
      <c r="P23" s="43"/>
      <c r="Q23" s="43"/>
      <c r="R23" s="43"/>
    </row>
    <row r="24" spans="1:28" ht="14.25" x14ac:dyDescent="0.2">
      <c r="M24" s="29"/>
      <c r="N24" s="29"/>
      <c r="O24" s="29"/>
      <c r="P24" s="29"/>
      <c r="Q24" s="29"/>
      <c r="R24" s="29"/>
    </row>
    <row r="25" spans="1:28" s="43" customFormat="1" x14ac:dyDescent="0.2"/>
    <row r="26" spans="1:28" s="43" customFormat="1" x14ac:dyDescent="0.2"/>
    <row r="27" spans="1:28" s="43" customFormat="1" x14ac:dyDescent="0.2"/>
    <row r="28" spans="1:28" s="43" customFormat="1" x14ac:dyDescent="0.2"/>
    <row r="29" spans="1:28" s="43" customFormat="1" x14ac:dyDescent="0.2"/>
    <row r="30" spans="1:28" s="43" customFormat="1" x14ac:dyDescent="0.2"/>
    <row r="31" spans="1:28" s="43" customFormat="1" x14ac:dyDescent="0.2"/>
    <row r="32" spans="1:28" s="43" customFormat="1" x14ac:dyDescent="0.2"/>
  </sheetData>
  <mergeCells count="24">
    <mergeCell ref="AB10:AB12"/>
    <mergeCell ref="D11:E11"/>
    <mergeCell ref="F11:G11"/>
    <mergeCell ref="H11:J11"/>
    <mergeCell ref="K11:N11"/>
    <mergeCell ref="Q11:Q12"/>
    <mergeCell ref="R11:S11"/>
    <mergeCell ref="T11:T12"/>
    <mergeCell ref="U11:U12"/>
    <mergeCell ref="V11:V12"/>
    <mergeCell ref="Z11:Z12"/>
    <mergeCell ref="AA11:AA12"/>
    <mergeCell ref="W12:Y12"/>
    <mergeCell ref="V10:AA10"/>
    <mergeCell ref="A10:A13"/>
    <mergeCell ref="B10:B14"/>
    <mergeCell ref="C10:C14"/>
    <mergeCell ref="D10:P10"/>
    <mergeCell ref="Q10:U10"/>
    <mergeCell ref="D1:P1"/>
    <mergeCell ref="D2:N2"/>
    <mergeCell ref="D7:P7"/>
    <mergeCell ref="Q5:U5"/>
    <mergeCell ref="V5:Z5"/>
  </mergeCells>
  <pageMargins left="0.22" right="0.21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32"/>
  <sheetViews>
    <sheetView workbookViewId="0">
      <selection activeCell="B18" sqref="B18"/>
    </sheetView>
  </sheetViews>
  <sheetFormatPr defaultRowHeight="12.75" x14ac:dyDescent="0.2"/>
  <cols>
    <col min="1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9.5703125" customWidth="1"/>
    <col min="29" max="29" width="3.7109375" customWidth="1"/>
  </cols>
  <sheetData>
    <row r="1" spans="1:28" s="6" customFormat="1" x14ac:dyDescent="0.2">
      <c r="A1" s="19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x14ac:dyDescent="0.2">
      <c r="A2" s="19"/>
      <c r="D2" s="79" t="s">
        <v>110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8" s="6" customFormat="1" x14ac:dyDescent="0.2">
      <c r="A5" s="19"/>
      <c r="Q5" s="79" t="s">
        <v>189</v>
      </c>
      <c r="R5" s="79"/>
      <c r="S5" s="79"/>
      <c r="T5" s="79"/>
      <c r="U5" s="79"/>
      <c r="V5" s="79"/>
      <c r="W5" s="79"/>
      <c r="X5" s="79"/>
      <c r="Y5" s="79"/>
      <c r="Z5" s="79"/>
    </row>
    <row r="6" spans="1:28" s="6" customFormat="1" x14ac:dyDescent="0.2">
      <c r="A6" s="19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8" s="6" customFormat="1" x14ac:dyDescent="0.2">
      <c r="A7" s="19"/>
      <c r="D7" s="83" t="s">
        <v>132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28" s="6" customFormat="1" x14ac:dyDescent="0.2">
      <c r="A8" s="19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8" x14ac:dyDescent="0.2">
      <c r="A9" s="40"/>
      <c r="C9" s="8"/>
    </row>
    <row r="10" spans="1:28" x14ac:dyDescent="0.2">
      <c r="A10" s="104" t="s">
        <v>40</v>
      </c>
      <c r="B10" s="85" t="s">
        <v>30</v>
      </c>
      <c r="C10" s="80" t="s">
        <v>0</v>
      </c>
      <c r="D10" s="99" t="s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 t="s">
        <v>6</v>
      </c>
      <c r="R10" s="92"/>
      <c r="S10" s="92"/>
      <c r="T10" s="92"/>
      <c r="U10" s="92"/>
      <c r="V10" s="92" t="s">
        <v>12</v>
      </c>
      <c r="W10" s="93"/>
      <c r="X10" s="93"/>
      <c r="Y10" s="93"/>
      <c r="Z10" s="93"/>
      <c r="AA10" s="93"/>
      <c r="AB10" s="87" t="s">
        <v>28</v>
      </c>
    </row>
    <row r="11" spans="1:28" ht="40.5" customHeight="1" x14ac:dyDescent="0.2">
      <c r="A11" s="105"/>
      <c r="B11" s="85"/>
      <c r="C11" s="81"/>
      <c r="D11" s="88" t="s">
        <v>2</v>
      </c>
      <c r="E11" s="89"/>
      <c r="F11" s="89" t="s">
        <v>3</v>
      </c>
      <c r="G11" s="89"/>
      <c r="H11" s="90" t="s">
        <v>4</v>
      </c>
      <c r="I11" s="90"/>
      <c r="J11" s="90"/>
      <c r="K11" s="100" t="s">
        <v>5</v>
      </c>
      <c r="L11" s="101"/>
      <c r="M11" s="101"/>
      <c r="N11" s="102"/>
      <c r="O11" s="23"/>
      <c r="P11" s="12" t="s">
        <v>38</v>
      </c>
      <c r="Q11" s="91" t="s">
        <v>7</v>
      </c>
      <c r="R11" s="92" t="s">
        <v>8</v>
      </c>
      <c r="S11" s="92"/>
      <c r="T11" s="91" t="s">
        <v>47</v>
      </c>
      <c r="U11" s="96" t="s">
        <v>11</v>
      </c>
      <c r="V11" s="91" t="s">
        <v>13</v>
      </c>
      <c r="W11" s="3" t="s">
        <v>14</v>
      </c>
      <c r="X11" s="46" t="s">
        <v>153</v>
      </c>
      <c r="Y11" s="2" t="s">
        <v>16</v>
      </c>
      <c r="Z11" s="96" t="s">
        <v>11</v>
      </c>
      <c r="AA11" s="91" t="s">
        <v>39</v>
      </c>
      <c r="AB11" s="87"/>
    </row>
    <row r="12" spans="1:28" ht="26.25" customHeight="1" x14ac:dyDescent="0.2">
      <c r="A12" s="105"/>
      <c r="B12" s="85"/>
      <c r="C12" s="81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92</v>
      </c>
      <c r="I12" s="41" t="s">
        <v>93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4" t="s">
        <v>11</v>
      </c>
      <c r="P12" s="4" t="s">
        <v>11</v>
      </c>
      <c r="Q12" s="91"/>
      <c r="R12" s="2" t="s">
        <v>9</v>
      </c>
      <c r="S12" s="46" t="s">
        <v>111</v>
      </c>
      <c r="T12" s="93"/>
      <c r="U12" s="96"/>
      <c r="V12" s="91"/>
      <c r="W12" s="98" t="s">
        <v>17</v>
      </c>
      <c r="X12" s="98"/>
      <c r="Y12" s="98"/>
      <c r="Z12" s="97"/>
      <c r="AA12" s="91"/>
      <c r="AB12" s="87"/>
    </row>
    <row r="13" spans="1:28" x14ac:dyDescent="0.2">
      <c r="A13" s="105"/>
      <c r="B13" s="85"/>
      <c r="C13" s="81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idden="1" x14ac:dyDescent="0.2">
      <c r="A14" s="14" t="s">
        <v>41</v>
      </c>
      <c r="B14" s="85"/>
      <c r="C14" s="8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x14ac:dyDescent="0.2">
      <c r="A15" s="44" t="s">
        <v>41</v>
      </c>
      <c r="B15" s="4">
        <v>1</v>
      </c>
      <c r="C15" s="35" t="s">
        <v>114</v>
      </c>
      <c r="D15" s="4">
        <v>7</v>
      </c>
      <c r="E15" s="4">
        <f>D15*6</f>
        <v>42</v>
      </c>
      <c r="F15" s="4"/>
      <c r="G15" s="4">
        <f>F15*3</f>
        <v>0</v>
      </c>
      <c r="H15" s="4">
        <v>4</v>
      </c>
      <c r="I15" s="4">
        <v>3</v>
      </c>
      <c r="J15" s="4">
        <f>(H15*3)+(I15*2)</f>
        <v>18</v>
      </c>
      <c r="K15" s="4">
        <v>4</v>
      </c>
      <c r="L15" s="4"/>
      <c r="M15" s="4"/>
      <c r="N15" s="4"/>
      <c r="O15" s="4">
        <f>K15*2+L15*3+M15+N15</f>
        <v>8</v>
      </c>
      <c r="P15" s="4">
        <f>E15+G15+J15+(K15*2)+(L15*3)+M15+N15</f>
        <v>68</v>
      </c>
      <c r="Q15" s="4">
        <v>0</v>
      </c>
      <c r="R15" s="4">
        <v>0</v>
      </c>
      <c r="S15" s="4">
        <v>0</v>
      </c>
      <c r="T15" s="4"/>
      <c r="U15" s="4">
        <f>(Q15*6)+(R15*4)+(S15*3)+(T15*12)</f>
        <v>0</v>
      </c>
      <c r="V15" s="4">
        <v>1</v>
      </c>
      <c r="W15" s="4">
        <v>3</v>
      </c>
      <c r="X15" s="4"/>
      <c r="Y15" s="4"/>
      <c r="Z15" s="4">
        <f>(V15*12)+W15+(X15*5)+(Y15*5)</f>
        <v>15</v>
      </c>
      <c r="AA15" s="4"/>
      <c r="AB15" s="4">
        <f>SUM(P15+U15+Z15+AA15)</f>
        <v>83</v>
      </c>
    </row>
    <row r="16" spans="1:28" x14ac:dyDescent="0.2">
      <c r="A16" s="44" t="s">
        <v>41</v>
      </c>
      <c r="B16" s="4">
        <v>2</v>
      </c>
      <c r="C16" s="54" t="s">
        <v>201</v>
      </c>
      <c r="D16" s="4">
        <v>4</v>
      </c>
      <c r="E16" s="4">
        <f>D16*6</f>
        <v>24</v>
      </c>
      <c r="F16" s="4"/>
      <c r="G16" s="4">
        <f>F16*3</f>
        <v>0</v>
      </c>
      <c r="H16" s="4">
        <v>5</v>
      </c>
      <c r="I16" s="4">
        <v>4</v>
      </c>
      <c r="J16" s="4">
        <f>(H16*3)+(I16*2)</f>
        <v>23</v>
      </c>
      <c r="K16" s="4">
        <v>2</v>
      </c>
      <c r="L16" s="4"/>
      <c r="M16" s="4"/>
      <c r="N16" s="4"/>
      <c r="O16" s="4">
        <f>K16*2+L16*3+M16+N16</f>
        <v>4</v>
      </c>
      <c r="P16" s="4">
        <f>E16+G16+J16+(K16*2)+(L16*3)+M16+N16</f>
        <v>51</v>
      </c>
      <c r="Q16" s="4">
        <v>0</v>
      </c>
      <c r="R16" s="4">
        <v>0</v>
      </c>
      <c r="S16" s="4">
        <v>2</v>
      </c>
      <c r="T16" s="4"/>
      <c r="U16" s="4">
        <f>(Q16*6)+(R16*4)+(S16*3)+(T16*12)</f>
        <v>6</v>
      </c>
      <c r="V16" s="4"/>
      <c r="W16" s="4"/>
      <c r="X16" s="4"/>
      <c r="Y16" s="4"/>
      <c r="Z16" s="4">
        <f>(V16*12)+W16+(X16*5)+(Y16*5)</f>
        <v>0</v>
      </c>
      <c r="AA16" s="4"/>
      <c r="AB16" s="4">
        <f>SUM(P16+U16+Z16+AA16)</f>
        <v>57</v>
      </c>
    </row>
    <row r="17" spans="1:28" x14ac:dyDescent="0.2">
      <c r="A17" s="44" t="s">
        <v>41</v>
      </c>
      <c r="B17" s="4">
        <v>0</v>
      </c>
      <c r="C17" s="35" t="s">
        <v>202</v>
      </c>
      <c r="D17" s="4">
        <v>6</v>
      </c>
      <c r="E17" s="4">
        <f>D17*6</f>
        <v>36</v>
      </c>
      <c r="F17" s="4"/>
      <c r="G17" s="4">
        <f>F17*3</f>
        <v>0</v>
      </c>
      <c r="H17" s="4"/>
      <c r="I17" s="4"/>
      <c r="J17" s="4">
        <f>(H17*3)+(I17*2)</f>
        <v>0</v>
      </c>
      <c r="K17" s="4"/>
      <c r="L17" s="4"/>
      <c r="M17" s="4"/>
      <c r="N17" s="4"/>
      <c r="O17" s="4">
        <f>K17*2+L17*3+M17+N17</f>
        <v>0</v>
      </c>
      <c r="P17" s="4">
        <f>E17+G17+J17+(K17*2)+(L17*3)+M17+N17</f>
        <v>36</v>
      </c>
      <c r="Q17" s="4">
        <v>0</v>
      </c>
      <c r="R17" s="4">
        <v>1</v>
      </c>
      <c r="S17" s="4">
        <v>1</v>
      </c>
      <c r="T17" s="4"/>
      <c r="U17" s="4">
        <f>(Q17*6)+(R17*4)+(S17*3)+(T17*12)</f>
        <v>7</v>
      </c>
      <c r="V17" s="4"/>
      <c r="W17" s="4"/>
      <c r="X17" s="4"/>
      <c r="Y17" s="4"/>
      <c r="Z17" s="4">
        <f>(V17*12)+W17+(X17*5)+(Y17*5)</f>
        <v>0</v>
      </c>
      <c r="AA17" s="4"/>
      <c r="AB17" s="4">
        <f>SUM(P17+U17+Z17+AA17)</f>
        <v>43</v>
      </c>
    </row>
    <row r="19" spans="1:28" x14ac:dyDescent="0.2">
      <c r="B19" s="36"/>
      <c r="C19" s="36"/>
    </row>
    <row r="20" spans="1:28" x14ac:dyDescent="0.2">
      <c r="B20" s="36"/>
      <c r="C20" s="36"/>
    </row>
    <row r="21" spans="1:28" x14ac:dyDescent="0.2">
      <c r="W21" s="65"/>
    </row>
    <row r="22" spans="1:28" ht="14.25" x14ac:dyDescent="0.2">
      <c r="M22" s="29"/>
      <c r="N22" s="43" t="s">
        <v>36</v>
      </c>
      <c r="O22" s="43"/>
      <c r="P22" s="43"/>
      <c r="Q22" s="43"/>
      <c r="R22" s="43"/>
    </row>
    <row r="23" spans="1:28" ht="14.25" x14ac:dyDescent="0.2">
      <c r="M23" s="29"/>
      <c r="N23" s="43" t="s">
        <v>62</v>
      </c>
      <c r="O23" s="43"/>
      <c r="P23" s="43"/>
      <c r="Q23" s="43"/>
      <c r="R23" s="43"/>
    </row>
    <row r="24" spans="1:28" ht="14.25" x14ac:dyDescent="0.2">
      <c r="M24" s="29"/>
      <c r="N24" s="29"/>
      <c r="O24" s="29"/>
      <c r="P24" s="29"/>
      <c r="Q24" s="29"/>
      <c r="R24" s="29"/>
    </row>
    <row r="25" spans="1:28" s="43" customFormat="1" x14ac:dyDescent="0.2"/>
    <row r="26" spans="1:28" s="43" customFormat="1" x14ac:dyDescent="0.2"/>
    <row r="27" spans="1:28" s="43" customFormat="1" x14ac:dyDescent="0.2"/>
    <row r="28" spans="1:28" s="43" customFormat="1" x14ac:dyDescent="0.2"/>
    <row r="29" spans="1:28" s="43" customFormat="1" x14ac:dyDescent="0.2"/>
    <row r="30" spans="1:28" s="43" customFormat="1" x14ac:dyDescent="0.2"/>
    <row r="31" spans="1:28" s="43" customFormat="1" x14ac:dyDescent="0.2"/>
    <row r="32" spans="1:28" s="43" customFormat="1" x14ac:dyDescent="0.2"/>
  </sheetData>
  <mergeCells count="24">
    <mergeCell ref="A10:A13"/>
    <mergeCell ref="B10:B14"/>
    <mergeCell ref="C10:C14"/>
    <mergeCell ref="D10:P10"/>
    <mergeCell ref="Q10:U10"/>
    <mergeCell ref="R11:S11"/>
    <mergeCell ref="T11:T12"/>
    <mergeCell ref="U11:U12"/>
    <mergeCell ref="D1:P1"/>
    <mergeCell ref="D2:N2"/>
    <mergeCell ref="Q5:U5"/>
    <mergeCell ref="V5:Z5"/>
    <mergeCell ref="D7:P7"/>
    <mergeCell ref="V10:AA10"/>
    <mergeCell ref="AB10:AB12"/>
    <mergeCell ref="D11:E11"/>
    <mergeCell ref="F11:G11"/>
    <mergeCell ref="H11:J11"/>
    <mergeCell ref="K11:N11"/>
    <mergeCell ref="Q11:Q12"/>
    <mergeCell ref="V11:V12"/>
    <mergeCell ref="Z11:Z12"/>
    <mergeCell ref="AA11:AA12"/>
    <mergeCell ref="W12:Y12"/>
  </mergeCells>
  <pageMargins left="0.22" right="0.21" top="1" bottom="1" header="0.5" footer="0.5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30"/>
  <sheetViews>
    <sheetView workbookViewId="0">
      <selection activeCell="F23" sqref="F23"/>
    </sheetView>
  </sheetViews>
  <sheetFormatPr defaultRowHeight="12.75" x14ac:dyDescent="0.2"/>
  <cols>
    <col min="1" max="1" width="4.28515625" style="17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7.42578125" customWidth="1"/>
    <col min="19" max="19" width="6.140625" customWidth="1"/>
    <col min="20" max="20" width="7.28515625" customWidth="1"/>
    <col min="21" max="21" width="4.140625" customWidth="1"/>
    <col min="22" max="22" width="5" customWidth="1"/>
    <col min="23" max="23" width="7" customWidth="1"/>
    <col min="24" max="24" width="6.28515625" customWidth="1"/>
    <col min="25" max="25" width="7.140625" customWidth="1"/>
    <col min="26" max="26" width="5.5703125" customWidth="1"/>
    <col min="27" max="27" width="6.7109375" customWidth="1"/>
    <col min="28" max="28" width="9.5703125" customWidth="1"/>
    <col min="29" max="29" width="3.7109375" customWidth="1"/>
  </cols>
  <sheetData>
    <row r="1" spans="1:28" s="6" customFormat="1" x14ac:dyDescent="0.2">
      <c r="A1" s="16"/>
      <c r="D1" s="79" t="s">
        <v>26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8" s="6" customFormat="1" x14ac:dyDescent="0.2">
      <c r="A2" s="16"/>
      <c r="D2" s="79" t="s">
        <v>69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10"/>
    </row>
    <row r="3" spans="1:28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8" s="6" customFormat="1" x14ac:dyDescent="0.2">
      <c r="A5" s="16"/>
      <c r="Q5" s="79" t="s">
        <v>182</v>
      </c>
      <c r="R5" s="79"/>
      <c r="S5" s="79"/>
      <c r="T5" s="79"/>
      <c r="U5" s="79"/>
    </row>
    <row r="6" spans="1:28" s="6" customFormat="1" x14ac:dyDescent="0.2">
      <c r="A6" s="16"/>
      <c r="Q6" s="10"/>
      <c r="R6" s="10"/>
      <c r="S6" s="10"/>
      <c r="T6" s="10"/>
      <c r="U6" s="10"/>
    </row>
    <row r="7" spans="1:28" s="6" customFormat="1" x14ac:dyDescent="0.2">
      <c r="A7" s="16"/>
      <c r="D7" s="83" t="s">
        <v>133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28" s="6" customFormat="1" x14ac:dyDescent="0.2">
      <c r="A8" s="16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8" x14ac:dyDescent="0.2">
      <c r="C9" s="8"/>
    </row>
    <row r="10" spans="1:28" x14ac:dyDescent="0.2">
      <c r="A10" s="80" t="s">
        <v>40</v>
      </c>
      <c r="B10" s="85" t="s">
        <v>30</v>
      </c>
      <c r="C10" s="80" t="s">
        <v>0</v>
      </c>
      <c r="D10" s="99" t="s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 t="s">
        <v>6</v>
      </c>
      <c r="R10" s="92"/>
      <c r="S10" s="92"/>
      <c r="T10" s="92"/>
      <c r="U10" s="92"/>
      <c r="V10" s="92" t="s">
        <v>12</v>
      </c>
      <c r="W10" s="93"/>
      <c r="X10" s="93"/>
      <c r="Y10" s="93"/>
      <c r="Z10" s="93"/>
      <c r="AA10" s="93"/>
      <c r="AB10" s="87" t="s">
        <v>28</v>
      </c>
    </row>
    <row r="11" spans="1:28" ht="40.5" customHeight="1" x14ac:dyDescent="0.2">
      <c r="A11" s="81"/>
      <c r="B11" s="85"/>
      <c r="C11" s="81"/>
      <c r="D11" s="88" t="s">
        <v>2</v>
      </c>
      <c r="E11" s="89"/>
      <c r="F11" s="89" t="s">
        <v>3</v>
      </c>
      <c r="G11" s="89"/>
      <c r="H11" s="90" t="s">
        <v>4</v>
      </c>
      <c r="I11" s="90"/>
      <c r="J11" s="90"/>
      <c r="K11" s="100" t="s">
        <v>5</v>
      </c>
      <c r="L11" s="101"/>
      <c r="M11" s="101"/>
      <c r="N11" s="102"/>
      <c r="O11" s="23"/>
      <c r="P11" s="12" t="s">
        <v>38</v>
      </c>
      <c r="Q11" s="91" t="s">
        <v>7</v>
      </c>
      <c r="R11" s="92" t="s">
        <v>8</v>
      </c>
      <c r="S11" s="92"/>
      <c r="T11" s="94" t="s">
        <v>47</v>
      </c>
      <c r="U11" s="96" t="s">
        <v>11</v>
      </c>
      <c r="V11" s="91" t="s">
        <v>13</v>
      </c>
      <c r="W11" s="3" t="s">
        <v>14</v>
      </c>
      <c r="X11" s="2" t="s">
        <v>15</v>
      </c>
      <c r="Y11" s="2" t="s">
        <v>16</v>
      </c>
      <c r="Z11" s="96" t="s">
        <v>11</v>
      </c>
      <c r="AA11" s="91" t="s">
        <v>39</v>
      </c>
      <c r="AB11" s="87"/>
    </row>
    <row r="12" spans="1:28" ht="26.25" customHeight="1" x14ac:dyDescent="0.2">
      <c r="A12" s="81"/>
      <c r="B12" s="85"/>
      <c r="C12" s="81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 t="s">
        <v>11</v>
      </c>
      <c r="P12" s="4" t="s">
        <v>11</v>
      </c>
      <c r="Q12" s="91"/>
      <c r="R12" s="2" t="s">
        <v>9</v>
      </c>
      <c r="S12" s="2" t="s">
        <v>35</v>
      </c>
      <c r="T12" s="95"/>
      <c r="U12" s="96"/>
      <c r="V12" s="91"/>
      <c r="W12" s="98" t="s">
        <v>17</v>
      </c>
      <c r="X12" s="98"/>
      <c r="Y12" s="98"/>
      <c r="Z12" s="97"/>
      <c r="AA12" s="91"/>
      <c r="AB12" s="87"/>
    </row>
    <row r="13" spans="1:28" x14ac:dyDescent="0.2">
      <c r="A13" s="82"/>
      <c r="B13" s="85"/>
      <c r="C13" s="81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idden="1" x14ac:dyDescent="0.2">
      <c r="A14" s="18"/>
      <c r="B14" s="85"/>
      <c r="C14" s="8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72" customFormat="1" x14ac:dyDescent="0.2">
      <c r="A15" s="44" t="s">
        <v>41</v>
      </c>
      <c r="B15" s="20">
        <f>B14+1</f>
        <v>1</v>
      </c>
      <c r="C15" s="20" t="s">
        <v>191</v>
      </c>
      <c r="D15" s="20">
        <v>28</v>
      </c>
      <c r="E15" s="20">
        <f>D15*6</f>
        <v>168</v>
      </c>
      <c r="F15" s="20"/>
      <c r="G15" s="20"/>
      <c r="H15" s="20">
        <v>4</v>
      </c>
      <c r="I15" s="20"/>
      <c r="J15" s="20">
        <f>(H15*3)+(I15*2)</f>
        <v>12</v>
      </c>
      <c r="K15" s="20">
        <v>5</v>
      </c>
      <c r="L15" s="20"/>
      <c r="M15" s="20"/>
      <c r="N15" s="20"/>
      <c r="O15" s="20"/>
      <c r="P15" s="20">
        <f>E15+G15+J15+(K15*2)+(L15*3)+M15+N15</f>
        <v>190</v>
      </c>
      <c r="Q15" s="20"/>
      <c r="R15" s="20"/>
      <c r="S15" s="20"/>
      <c r="T15" s="20"/>
      <c r="U15" s="20">
        <f>(Q15*6)+(R15*4)+(S15*3)+(T15*12)</f>
        <v>0</v>
      </c>
      <c r="V15" s="20"/>
      <c r="W15" s="20"/>
      <c r="X15" s="20"/>
      <c r="Y15" s="20"/>
      <c r="Z15" s="20">
        <f>(V15*12)+W15+(X15*5)+(Y15*5)</f>
        <v>0</v>
      </c>
      <c r="AA15" s="20"/>
      <c r="AB15" s="20">
        <f>SUM(P15+U15+Z15+AA15)</f>
        <v>190</v>
      </c>
    </row>
    <row r="16" spans="1:28" x14ac:dyDescent="0.2">
      <c r="A16" s="44" t="s">
        <v>41</v>
      </c>
      <c r="B16" s="20">
        <f>B15+1</f>
        <v>2</v>
      </c>
      <c r="C16" s="34" t="s">
        <v>192</v>
      </c>
      <c r="D16" s="20">
        <v>6</v>
      </c>
      <c r="E16" s="20">
        <f>D16*6</f>
        <v>36</v>
      </c>
      <c r="F16" s="20"/>
      <c r="G16" s="20"/>
      <c r="H16" s="20">
        <v>4</v>
      </c>
      <c r="I16" s="20">
        <v>5</v>
      </c>
      <c r="J16" s="20">
        <f>(H16*3)+(I16*2)</f>
        <v>22</v>
      </c>
      <c r="K16" s="20">
        <v>3</v>
      </c>
      <c r="L16" s="20"/>
      <c r="M16" s="20"/>
      <c r="N16" s="20"/>
      <c r="O16" s="20"/>
      <c r="P16" s="20">
        <f>E16+G16+J16+(K16*2)+(L16*3)+M16+N16</f>
        <v>64</v>
      </c>
      <c r="Q16" s="20"/>
      <c r="R16" s="20"/>
      <c r="S16" s="20"/>
      <c r="T16" s="20"/>
      <c r="U16" s="20">
        <f>(Q16*6)+(R16*4)+(S16*3)+(T16*12)</f>
        <v>0</v>
      </c>
      <c r="V16" s="20"/>
      <c r="W16" s="20"/>
      <c r="X16" s="20"/>
      <c r="Y16" s="20"/>
      <c r="Z16" s="20">
        <f>(V16*12)+W16+(X16*5)+(Y16*5)</f>
        <v>0</v>
      </c>
      <c r="AA16" s="20"/>
      <c r="AB16" s="20">
        <f>SUM(P16+U16+Z16+AA16)</f>
        <v>64</v>
      </c>
    </row>
    <row r="19" spans="2:23" x14ac:dyDescent="0.2">
      <c r="M19" s="43"/>
      <c r="N19" s="43" t="s">
        <v>36</v>
      </c>
      <c r="O19" s="43"/>
      <c r="P19" s="43"/>
      <c r="Q19" s="43"/>
      <c r="R19" s="43"/>
    </row>
    <row r="20" spans="2:23" ht="15" x14ac:dyDescent="0.2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3"/>
      <c r="N20" s="43" t="s">
        <v>59</v>
      </c>
      <c r="O20" s="43"/>
      <c r="P20" s="43"/>
      <c r="Q20" s="43"/>
      <c r="R20" s="43"/>
      <c r="W20" s="65"/>
    </row>
    <row r="21" spans="2:23" ht="15" x14ac:dyDescent="0.2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23" ht="15" x14ac:dyDescent="0.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9"/>
      <c r="M22" s="29"/>
      <c r="N22" s="29"/>
      <c r="O22" s="29"/>
      <c r="P22" s="29"/>
      <c r="Q22" s="29"/>
      <c r="R22" s="29"/>
    </row>
    <row r="23" spans="2:23" ht="1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9"/>
      <c r="M23" s="29"/>
      <c r="N23" s="29"/>
      <c r="O23" s="29"/>
      <c r="P23" s="29"/>
      <c r="Q23" s="29"/>
      <c r="R23" s="29"/>
    </row>
    <row r="24" spans="2:23" ht="15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2:23" ht="1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2:23" ht="15" x14ac:dyDescent="0.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23" ht="1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23" ht="15" x14ac:dyDescent="0.2">
      <c r="B28" s="22"/>
      <c r="C28" s="22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2"/>
    </row>
    <row r="29" spans="2:23" ht="1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2:23" ht="15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</sheetData>
  <mergeCells count="23">
    <mergeCell ref="A10:A13"/>
    <mergeCell ref="D1:P1"/>
    <mergeCell ref="D2:N2"/>
    <mergeCell ref="Q5:U5"/>
    <mergeCell ref="D7:P7"/>
    <mergeCell ref="T11:T12"/>
    <mergeCell ref="U11:U12"/>
    <mergeCell ref="B10:B14"/>
    <mergeCell ref="C10:C14"/>
    <mergeCell ref="D10:P10"/>
    <mergeCell ref="K11:N11"/>
    <mergeCell ref="R11:S11"/>
    <mergeCell ref="Q10:U10"/>
    <mergeCell ref="AB10:AB12"/>
    <mergeCell ref="D11:E11"/>
    <mergeCell ref="F11:G11"/>
    <mergeCell ref="H11:J11"/>
    <mergeCell ref="Q11:Q12"/>
    <mergeCell ref="V10:AA10"/>
    <mergeCell ref="V11:V12"/>
    <mergeCell ref="Z11:Z12"/>
    <mergeCell ref="AA11:AA12"/>
    <mergeCell ref="W12:Y12"/>
  </mergeCells>
  <phoneticPr fontId="0" type="noConversion"/>
  <pageMargins left="0.36" right="0.21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27</vt:i4>
      </vt:variant>
    </vt:vector>
  </HeadingPairs>
  <TitlesOfParts>
    <vt:vector size="27" baseType="lpstr">
      <vt:lpstr>A034</vt:lpstr>
      <vt:lpstr>A046</vt:lpstr>
      <vt:lpstr>A042</vt:lpstr>
      <vt:lpstr>A017</vt:lpstr>
      <vt:lpstr>A048</vt:lpstr>
      <vt:lpstr>A040</vt:lpstr>
      <vt:lpstr>A018</vt:lpstr>
      <vt:lpstr>A019</vt:lpstr>
      <vt:lpstr>A020</vt:lpstr>
      <vt:lpstr>A041</vt:lpstr>
      <vt:lpstr>A026</vt:lpstr>
      <vt:lpstr>A027</vt:lpstr>
      <vt:lpstr>A012</vt:lpstr>
      <vt:lpstr>A011</vt:lpstr>
      <vt:lpstr>A050</vt:lpstr>
      <vt:lpstr>A037</vt:lpstr>
      <vt:lpstr>AB24</vt:lpstr>
      <vt:lpstr>AD24</vt:lpstr>
      <vt:lpstr>AC24</vt:lpstr>
      <vt:lpstr>B015</vt:lpstr>
      <vt:lpstr>B003</vt:lpstr>
      <vt:lpstr>B012</vt:lpstr>
      <vt:lpstr>B016</vt:lpstr>
      <vt:lpstr>B017 </vt:lpstr>
      <vt:lpstr>SOSTEGNO</vt:lpstr>
      <vt:lpstr>Foglio4</vt:lpstr>
      <vt:lpstr>Foglio1</vt:lpstr>
    </vt:vector>
  </TitlesOfParts>
  <Company>ISTITUTO D' ISTRUZIONE SUPERIORE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BERETTA</dc:creator>
  <cp:lastModifiedBy>Agnese Rambaldini</cp:lastModifiedBy>
  <cp:lastPrinted>2021-04-27T11:20:12Z</cp:lastPrinted>
  <dcterms:created xsi:type="dcterms:W3CDTF">2004-02-03T07:31:39Z</dcterms:created>
  <dcterms:modified xsi:type="dcterms:W3CDTF">2021-04-27T11:32:48Z</dcterms:modified>
</cp:coreProperties>
</file>